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drawings/drawing2.xml" ContentType="application/vnd.openxmlformats-officedocument.drawing+xml"/>
  <Override PartName="/xl/drawings/drawing3.xml" ContentType="application/vnd.openxmlformats-officedocument.drawing+xml"/>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drawings/drawing4.xml" ContentType="application/vnd.openxmlformats-officedocument.drawing+xml"/>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comments1.xml" ContentType="application/vnd.openxmlformats-officedocument.spreadsheetml.comments+xml"/>
  <Override PartName="/xl/drawings/drawing5.xml" ContentType="application/vnd.openxmlformats-officedocument.drawing+xml"/>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comments2.xml" ContentType="application/vnd.openxmlformats-officedocument.spreadsheetml.comments+xml"/>
  <Override PartName="/xl/drawings/drawing6.xml" ContentType="application/vnd.openxmlformats-officedocument.drawing+xml"/>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comments3.xml" ContentType="application/vnd.openxmlformats-officedocument.spreadsheetml.comments+xml"/>
  <Override PartName="/xl/drawings/drawing7.xml" ContentType="application/vnd.openxmlformats-officedocument.drawing+xml"/>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comments4.xml" ContentType="application/vnd.openxmlformats-officedocument.spreadsheetml.comments+xml"/>
  <Override PartName="/xl/drawings/drawing8.xml" ContentType="application/vnd.openxmlformats-officedocument.drawing+xml"/>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comments5.xml" ContentType="application/vnd.openxmlformats-officedocument.spreadsheetml.comments+xml"/>
  <Override PartName="/xl/drawings/drawing9.xml" ContentType="application/vnd.openxmlformats-officedocument.drawing+xml"/>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comments6.xml" ContentType="application/vnd.openxmlformats-officedocument.spreadsheetml.comments+xml"/>
  <Override PartName="/xl/drawings/drawing10.xml" ContentType="application/vnd.openxmlformats-officedocument.drawing+xml"/>
  <Override PartName="/xl/activeX/activeX30.xml" ContentType="application/vnd.ms-office.activeX+xml"/>
  <Override PartName="/xl/activeX/activeX30.bin" ContentType="application/vnd.ms-office.activeX"/>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activeX/activeX33.xml" ContentType="application/vnd.ms-office.activeX+xml"/>
  <Override PartName="/xl/activeX/activeX33.bin" ContentType="application/vnd.ms-office.activeX"/>
  <Override PartName="/xl/comments7.xml" ContentType="application/vnd.openxmlformats-officedocument.spreadsheetml.comments+xml"/>
  <Override PartName="/xl/drawings/drawing11.xml" ContentType="application/vnd.openxmlformats-officedocument.drawing+xml"/>
  <Override PartName="/xl/activeX/activeX34.xml" ContentType="application/vnd.ms-office.activeX+xml"/>
  <Override PartName="/xl/activeX/activeX34.bin" ContentType="application/vnd.ms-office.activeX"/>
  <Override PartName="/xl/activeX/activeX35.xml" ContentType="application/vnd.ms-office.activeX+xml"/>
  <Override PartName="/xl/activeX/activeX35.bin" ContentType="application/vnd.ms-office.activeX"/>
  <Override PartName="/xl/activeX/activeX36.xml" ContentType="application/vnd.ms-office.activeX+xml"/>
  <Override PartName="/xl/activeX/activeX36.bin" ContentType="application/vnd.ms-office.activeX"/>
  <Override PartName="/xl/activeX/activeX37.xml" ContentType="application/vnd.ms-office.activeX+xml"/>
  <Override PartName="/xl/activeX/activeX37.bin" ContentType="application/vnd.ms-office.activeX"/>
  <Override PartName="/xl/comments8.xml" ContentType="application/vnd.openxmlformats-officedocument.spreadsheetml.comments+xml"/>
  <Override PartName="/xl/drawings/drawing12.xml" ContentType="application/vnd.openxmlformats-officedocument.drawing+xml"/>
  <Override PartName="/xl/activeX/activeX38.xml" ContentType="application/vnd.ms-office.activeX+xml"/>
  <Override PartName="/xl/activeX/activeX38.bin" ContentType="application/vnd.ms-office.activeX"/>
  <Override PartName="/xl/activeX/activeX39.xml" ContentType="application/vnd.ms-office.activeX+xml"/>
  <Override PartName="/xl/activeX/activeX39.bin" ContentType="application/vnd.ms-office.activeX"/>
  <Override PartName="/xl/activeX/activeX40.xml" ContentType="application/vnd.ms-office.activeX+xml"/>
  <Override PartName="/xl/activeX/activeX40.bin" ContentType="application/vnd.ms-office.activeX"/>
  <Override PartName="/xl/activeX/activeX41.xml" ContentType="application/vnd.ms-office.activeX+xml"/>
  <Override PartName="/xl/activeX/activeX41.bin" ContentType="application/vnd.ms-office.activeX"/>
  <Override PartName="/xl/comments9.xml" ContentType="application/vnd.openxmlformats-officedocument.spreadsheetml.comments+xml"/>
  <Override PartName="/xl/drawings/drawing13.xml" ContentType="application/vnd.openxmlformats-officedocument.drawing+xml"/>
  <Override PartName="/xl/activeX/activeX42.xml" ContentType="application/vnd.ms-office.activeX+xml"/>
  <Override PartName="/xl/activeX/activeX42.bin" ContentType="application/vnd.ms-office.activeX"/>
  <Override PartName="/xl/activeX/activeX43.xml" ContentType="application/vnd.ms-office.activeX+xml"/>
  <Override PartName="/xl/activeX/activeX43.bin" ContentType="application/vnd.ms-office.activeX"/>
  <Override PartName="/xl/activeX/activeX44.xml" ContentType="application/vnd.ms-office.activeX+xml"/>
  <Override PartName="/xl/activeX/activeX44.bin" ContentType="application/vnd.ms-office.activeX"/>
  <Override PartName="/xl/activeX/activeX45.xml" ContentType="application/vnd.ms-office.activeX+xml"/>
  <Override PartName="/xl/activeX/activeX45.bin" ContentType="application/vnd.ms-office.activeX"/>
  <Override PartName="/xl/comments10.xml" ContentType="application/vnd.openxmlformats-officedocument.spreadsheetml.comments+xml"/>
  <Override PartName="/xl/drawings/drawing14.xml" ContentType="application/vnd.openxmlformats-officedocument.drawing+xml"/>
  <Override PartName="/xl/activeX/activeX46.xml" ContentType="application/vnd.ms-office.activeX+xml"/>
  <Override PartName="/xl/activeX/activeX46.bin" ContentType="application/vnd.ms-office.activeX"/>
  <Override PartName="/xl/activeX/activeX47.xml" ContentType="application/vnd.ms-office.activeX+xml"/>
  <Override PartName="/xl/activeX/activeX47.bin" ContentType="application/vnd.ms-office.activeX"/>
  <Override PartName="/xl/activeX/activeX48.xml" ContentType="application/vnd.ms-office.activeX+xml"/>
  <Override PartName="/xl/activeX/activeX48.bin" ContentType="application/vnd.ms-office.activeX"/>
  <Override PartName="/xl/activeX/activeX49.xml" ContentType="application/vnd.ms-office.activeX+xml"/>
  <Override PartName="/xl/activeX/activeX49.bin" ContentType="application/vnd.ms-office.activeX"/>
  <Override PartName="/xl/comments11.xml" ContentType="application/vnd.openxmlformats-officedocument.spreadsheetml.comments+xml"/>
  <Override PartName="/xl/drawings/drawing15.xml" ContentType="application/vnd.openxmlformats-officedocument.drawing+xml"/>
  <Override PartName="/xl/activeX/activeX50.xml" ContentType="application/vnd.ms-office.activeX+xml"/>
  <Override PartName="/xl/activeX/activeX50.bin" ContentType="application/vnd.ms-office.activeX"/>
  <Override PartName="/xl/activeX/activeX51.xml" ContentType="application/vnd.ms-office.activeX+xml"/>
  <Override PartName="/xl/activeX/activeX51.bin" ContentType="application/vnd.ms-office.activeX"/>
  <Override PartName="/xl/activeX/activeX52.xml" ContentType="application/vnd.ms-office.activeX+xml"/>
  <Override PartName="/xl/activeX/activeX52.bin" ContentType="application/vnd.ms-office.activeX"/>
  <Override PartName="/xl/activeX/activeX53.xml" ContentType="application/vnd.ms-office.activeX+xml"/>
  <Override PartName="/xl/activeX/activeX53.bin" ContentType="application/vnd.ms-office.activeX"/>
  <Override PartName="/xl/comments12.xml" ContentType="application/vnd.openxmlformats-officedocument.spreadsheetml.comments+xml"/>
  <Override PartName="/xl/drawings/drawing16.xml" ContentType="application/vnd.openxmlformats-officedocument.drawing+xml"/>
  <Override PartName="/xl/activeX/activeX54.xml" ContentType="application/vnd.ms-office.activeX+xml"/>
  <Override PartName="/xl/activeX/activeX54.bin" ContentType="application/vnd.ms-office.activeX"/>
  <Override PartName="/xl/activeX/activeX55.xml" ContentType="application/vnd.ms-office.activeX+xml"/>
  <Override PartName="/xl/activeX/activeX55.bin" ContentType="application/vnd.ms-office.activeX"/>
  <Override PartName="/xl/activeX/activeX56.xml" ContentType="application/vnd.ms-office.activeX+xml"/>
  <Override PartName="/xl/activeX/activeX56.bin" ContentType="application/vnd.ms-office.activeX"/>
  <Override PartName="/xl/activeX/activeX57.xml" ContentType="application/vnd.ms-office.activeX+xml"/>
  <Override PartName="/xl/activeX/activeX57.bin" ContentType="application/vnd.ms-office.activeX"/>
  <Override PartName="/xl/comments13.xml" ContentType="application/vnd.openxmlformats-officedocument.spreadsheetml.comments+xml"/>
  <Override PartName="/xl/drawings/drawing17.xml" ContentType="application/vnd.openxmlformats-officedocument.drawing+xml"/>
  <Override PartName="/xl/activeX/activeX58.xml" ContentType="application/vnd.ms-office.activeX+xml"/>
  <Override PartName="/xl/activeX/activeX58.bin" ContentType="application/vnd.ms-office.activeX"/>
  <Override PartName="/xl/activeX/activeX59.xml" ContentType="application/vnd.ms-office.activeX+xml"/>
  <Override PartName="/xl/activeX/activeX59.bin" ContentType="application/vnd.ms-office.activeX"/>
  <Override PartName="/xl/activeX/activeX60.xml" ContentType="application/vnd.ms-office.activeX+xml"/>
  <Override PartName="/xl/activeX/activeX60.bin" ContentType="application/vnd.ms-office.activeX"/>
  <Override PartName="/xl/activeX/activeX61.xml" ContentType="application/vnd.ms-office.activeX+xml"/>
  <Override PartName="/xl/activeX/activeX61.bin" ContentType="application/vnd.ms-office.activeX"/>
  <Override PartName="/xl/comments14.xml" ContentType="application/vnd.openxmlformats-officedocument.spreadsheetml.comments+xml"/>
  <Override PartName="/xl/drawings/drawing18.xml" ContentType="application/vnd.openxmlformats-officedocument.drawing+xml"/>
  <Override PartName="/xl/activeX/activeX62.xml" ContentType="application/vnd.ms-office.activeX+xml"/>
  <Override PartName="/xl/activeX/activeX62.bin" ContentType="application/vnd.ms-office.activeX"/>
  <Override PartName="/xl/activeX/activeX63.xml" ContentType="application/vnd.ms-office.activeX+xml"/>
  <Override PartName="/xl/activeX/activeX63.bin" ContentType="application/vnd.ms-office.activeX"/>
  <Override PartName="/xl/activeX/activeX64.xml" ContentType="application/vnd.ms-office.activeX+xml"/>
  <Override PartName="/xl/activeX/activeX64.bin" ContentType="application/vnd.ms-office.activeX"/>
  <Override PartName="/xl/activeX/activeX65.xml" ContentType="application/vnd.ms-office.activeX+xml"/>
  <Override PartName="/xl/activeX/activeX65.bin" ContentType="application/vnd.ms-office.activeX"/>
  <Override PartName="/xl/comments15.xml" ContentType="application/vnd.openxmlformats-officedocument.spreadsheetml.comments+xml"/>
  <Override PartName="/xl/drawings/drawing19.xml" ContentType="application/vnd.openxmlformats-officedocument.drawing+xml"/>
  <Override PartName="/xl/activeX/activeX66.xml" ContentType="application/vnd.ms-office.activeX+xml"/>
  <Override PartName="/xl/activeX/activeX66.bin" ContentType="application/vnd.ms-office.activeX"/>
  <Override PartName="/xl/activeX/activeX67.xml" ContentType="application/vnd.ms-office.activeX+xml"/>
  <Override PartName="/xl/activeX/activeX67.bin" ContentType="application/vnd.ms-office.activeX"/>
  <Override PartName="/xl/activeX/activeX68.xml" ContentType="application/vnd.ms-office.activeX+xml"/>
  <Override PartName="/xl/activeX/activeX68.bin" ContentType="application/vnd.ms-office.activeX"/>
  <Override PartName="/xl/activeX/activeX69.xml" ContentType="application/vnd.ms-office.activeX+xml"/>
  <Override PartName="/xl/activeX/activeX69.bin" ContentType="application/vnd.ms-office.activeX"/>
  <Override PartName="/xl/comments16.xml" ContentType="application/vnd.openxmlformats-officedocument.spreadsheetml.comments+xml"/>
  <Override PartName="/xl/drawings/drawing20.xml" ContentType="application/vnd.openxmlformats-officedocument.drawing+xml"/>
  <Override PartName="/xl/activeX/activeX70.xml" ContentType="application/vnd.ms-office.activeX+xml"/>
  <Override PartName="/xl/activeX/activeX70.bin" ContentType="application/vnd.ms-office.activeX"/>
  <Override PartName="/xl/activeX/activeX71.xml" ContentType="application/vnd.ms-office.activeX+xml"/>
  <Override PartName="/xl/activeX/activeX71.bin" ContentType="application/vnd.ms-office.activeX"/>
  <Override PartName="/xl/activeX/activeX72.xml" ContentType="application/vnd.ms-office.activeX+xml"/>
  <Override PartName="/xl/activeX/activeX72.bin" ContentType="application/vnd.ms-office.activeX"/>
  <Override PartName="/xl/activeX/activeX73.xml" ContentType="application/vnd.ms-office.activeX+xml"/>
  <Override PartName="/xl/activeX/activeX73.bin" ContentType="application/vnd.ms-office.activeX"/>
  <Override PartName="/xl/comments17.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rkilani\Desktop\داركم\"/>
    </mc:Choice>
  </mc:AlternateContent>
  <workbookProtection workbookAlgorithmName="SHA-512" workbookHashValue="rjmtUSqs4QDhgf8W7RTQSj4B2cTXUyXPCUDLftExHHK1QEaVmErj8NAVQt7FPaNCsyKkJ2UXxrkCtAMO80SeTQ==" workbookSaltValue="GgH/OnPdegfRrhbBmayfNQ==" workbookSpinCount="100000" lockStructure="1"/>
  <bookViews>
    <workbookView xWindow="0" yWindow="0" windowWidth="14445" windowHeight="7245" tabRatio="947" firstSheet="1" activeTab="5"/>
  </bookViews>
  <sheets>
    <sheet name="Introduction" sheetId="5" state="hidden" r:id="rId1"/>
    <sheet name="Content Page" sheetId="48" r:id="rId2"/>
    <sheet name="FilingInformation" sheetId="37" r:id="rId3"/>
    <sheet name="DisclosuresAuditorsReport" sheetId="38" r:id="rId4"/>
    <sheet name="SOfinancPositionCurNoncur" sheetId="39" r:id="rId5"/>
    <sheet name="IncomeStatements" sheetId="41" r:id="rId6"/>
    <sheet name="SOCI-PresentedNetOfTax" sheetId="42" r:id="rId7"/>
    <sheet name="SOCashFlowsIndirectMethod" sheetId="43" r:id="rId8"/>
    <sheet name="SOCE" sheetId="36" r:id="rId9"/>
    <sheet name="SubAssetsCurNonCur" sheetId="35" r:id="rId10"/>
    <sheet name="SubclassOfLiabNEquitCurNoncur" sheetId="44" r:id="rId11"/>
    <sheet name="SubAssetsOrdOfLiq" sheetId="34" state="hidden" r:id="rId12"/>
    <sheet name="AnalysisofISFunction" sheetId="46" r:id="rId13"/>
    <sheet name="NotesListOfNotes" sheetId="47" r:id="rId14"/>
    <sheet name="NotesPPE" sheetId="33" r:id="rId15"/>
    <sheet name="FinancialAssetsCurNoncur" sheetId="32" r:id="rId16"/>
    <sheet name="FinancialAssetsOrdOfLiq" sheetId="31" state="hidden" r:id="rId17"/>
    <sheet name="NotesIntanAsset" sheetId="30" r:id="rId18"/>
    <sheet name="IncomeTax" sheetId="29" r:id="rId19"/>
    <sheet name="NotesPaidinCapital" sheetId="28" r:id="rId20"/>
    <sheet name="+Lineitems" sheetId="21" state="veryHidden" r:id="rId21"/>
    <sheet name="StartUp" sheetId="6" state="veryHidden" r:id="rId22"/>
    <sheet name="Data" sheetId="7" state="veryHidden" r:id="rId23"/>
    <sheet name="+FootnoteTexts0" sheetId="23" state="veryHidden" r:id="rId24"/>
    <sheet name="+FootnoteTexts1" sheetId="24" state="veryHidden" r:id="rId25"/>
    <sheet name="+FootnoteTexts2" sheetId="25" state="veryHidden" r:id="rId26"/>
    <sheet name="+FootnoteTexts3" sheetId="26" state="veryHidden" r:id="rId27"/>
    <sheet name="+FootnoteTexts4" sheetId="27" state="veryHidden" r:id="rId28"/>
    <sheet name="+FootnoteTexts" sheetId="8" state="veryHidden" r:id="rId29"/>
    <sheet name="+Elements" sheetId="9" state="veryHidden" r:id="rId30"/>
    <sheet name="MainSheet" sheetId="11" state="veryHidden" r:id="rId31"/>
    <sheet name="+RuleNodeSheet" sheetId="22" state="veryHidden" r:id="rId32"/>
  </sheets>
  <externalReferences>
    <externalReference r:id="rId33"/>
    <externalReference r:id="rId34"/>
  </externalReferences>
  <definedNames>
    <definedName name="CountryList">Data!$O$1:$O$246</definedName>
    <definedName name="CurrencyList">Data!$Q$1:$Q$172</definedName>
    <definedName name="fn_1" localSheetId="3">DisclosuresAuditorsReport!$F$16</definedName>
    <definedName name="fn_10" localSheetId="13">NotesListOfNotes!$E$20</definedName>
    <definedName name="fn_2" localSheetId="3">DisclosuresAuditorsReport!$E$16</definedName>
    <definedName name="fn_3" localSheetId="13">NotesListOfNotes!$F$121</definedName>
    <definedName name="fn_4" localSheetId="13">NotesListOfNotes!$E$121</definedName>
    <definedName name="fn_5" localSheetId="13">NotesListOfNotes!$E$16</definedName>
    <definedName name="fn_6" localSheetId="13">NotesListOfNotes!$F$16</definedName>
    <definedName name="fn_7" localSheetId="13">NotesListOfNotes!$F$19</definedName>
    <definedName name="fn_8" localSheetId="13">NotesListOfNotes!$E$19</definedName>
    <definedName name="fn_9" localSheetId="13">NotesListOfNotes!$F$20</definedName>
    <definedName name="NewCurrencyList">Data!$Q$1:$Q$172</definedName>
    <definedName name="ScaleList" localSheetId="20">[1]StartUp!$L$1:$L$5</definedName>
    <definedName name="ScaleList">[2]StartUp!$L$1:$L$5</definedName>
    <definedName name="UnitList" localSheetId="20">[1]StartUp!$K$1:$K$172</definedName>
    <definedName name="UnitList">[2]StartUp!$K$1:$K$172</definedName>
  </definedNames>
  <calcPr calcId="162913" fullPrecision="0"/>
</workbook>
</file>

<file path=xl/calcChain.xml><?xml version="1.0" encoding="utf-8"?>
<calcChain xmlns="http://schemas.openxmlformats.org/spreadsheetml/2006/main">
  <c r="G41" i="28" l="1"/>
  <c r="F41" i="28"/>
  <c r="E41" i="28"/>
  <c r="G10" i="28"/>
  <c r="F10" i="28"/>
  <c r="E10" i="28"/>
  <c r="I171" i="29"/>
  <c r="G171" i="29"/>
  <c r="F171" i="29"/>
  <c r="E171" i="29"/>
  <c r="I156" i="29"/>
  <c r="G156" i="29"/>
  <c r="F156" i="29"/>
  <c r="E156" i="29"/>
  <c r="I85" i="29"/>
  <c r="G85" i="29"/>
  <c r="F85" i="29"/>
  <c r="E85" i="29"/>
  <c r="I70" i="29"/>
  <c r="G70" i="29"/>
  <c r="F70" i="29"/>
  <c r="E70" i="29"/>
  <c r="F11" i="29"/>
  <c r="E11" i="29"/>
  <c r="I49" i="29"/>
  <c r="H49" i="29"/>
  <c r="G49" i="29"/>
  <c r="F49" i="29"/>
  <c r="E49" i="29"/>
  <c r="I33" i="29"/>
  <c r="H33" i="29"/>
  <c r="G33" i="29"/>
  <c r="F33" i="29"/>
  <c r="E33" i="29"/>
  <c r="I80" i="29"/>
  <c r="H80" i="29"/>
  <c r="G80" i="29"/>
  <c r="F80" i="29"/>
  <c r="E80" i="29"/>
  <c r="I65" i="29"/>
  <c r="H65" i="29"/>
  <c r="G65" i="29"/>
  <c r="F65" i="29"/>
  <c r="E65" i="29"/>
  <c r="F97" i="29"/>
  <c r="E97" i="29"/>
  <c r="I135" i="29"/>
  <c r="H135" i="29"/>
  <c r="G135" i="29"/>
  <c r="F135" i="29"/>
  <c r="E135" i="29"/>
  <c r="I119" i="29"/>
  <c r="H119" i="29"/>
  <c r="G119" i="29"/>
  <c r="F119" i="29"/>
  <c r="E119" i="29"/>
  <c r="I166" i="29"/>
  <c r="H166" i="29"/>
  <c r="G166" i="29"/>
  <c r="F166" i="29"/>
  <c r="E166" i="29"/>
  <c r="I151" i="29"/>
  <c r="H151" i="29"/>
  <c r="G151" i="29"/>
  <c r="F151" i="29"/>
  <c r="E151" i="29"/>
  <c r="F182" i="29"/>
  <c r="E182" i="29"/>
  <c r="H202" i="29"/>
  <c r="G202" i="29"/>
  <c r="F202" i="29"/>
  <c r="E202" i="29"/>
  <c r="H212" i="29"/>
  <c r="H203" i="29"/>
  <c r="G212" i="29"/>
  <c r="G203" i="29"/>
  <c r="J44" i="30"/>
  <c r="I44" i="30"/>
  <c r="H44" i="30"/>
  <c r="G44" i="30"/>
  <c r="F44" i="30"/>
  <c r="E44" i="30"/>
  <c r="J10" i="30"/>
  <c r="I10" i="30"/>
  <c r="H10" i="30"/>
  <c r="G10" i="30"/>
  <c r="F10" i="30"/>
  <c r="E10" i="30"/>
  <c r="G42" i="32"/>
  <c r="F42" i="32"/>
  <c r="E42" i="32"/>
  <c r="G10" i="32"/>
  <c r="F10" i="32"/>
  <c r="E10" i="32"/>
  <c r="G109" i="32"/>
  <c r="F109" i="32"/>
  <c r="E109" i="32"/>
  <c r="G75" i="32"/>
  <c r="F75" i="32"/>
  <c r="E75" i="32"/>
  <c r="G176" i="32"/>
  <c r="F176" i="32"/>
  <c r="E176" i="32"/>
  <c r="G144" i="32"/>
  <c r="F144" i="32"/>
  <c r="E144" i="32"/>
  <c r="P43" i="33"/>
  <c r="O43" i="33"/>
  <c r="N43" i="33"/>
  <c r="M43" i="33"/>
  <c r="L43" i="33"/>
  <c r="K43" i="33"/>
  <c r="J43" i="33"/>
  <c r="I43" i="33"/>
  <c r="H43" i="33"/>
  <c r="G43" i="33"/>
  <c r="F43" i="33"/>
  <c r="E43" i="33"/>
  <c r="P10" i="33"/>
  <c r="O10" i="33"/>
  <c r="N10" i="33"/>
  <c r="M10" i="33"/>
  <c r="L10" i="33"/>
  <c r="K10" i="33"/>
  <c r="J10" i="33"/>
  <c r="I10" i="33"/>
  <c r="H10" i="33"/>
  <c r="G10" i="33"/>
  <c r="F10" i="33"/>
  <c r="E10" i="33"/>
  <c r="H9" i="46"/>
  <c r="G9" i="46"/>
  <c r="F9" i="46"/>
  <c r="E9" i="46"/>
  <c r="H220" i="46"/>
  <c r="H192" i="46"/>
  <c r="H161" i="46"/>
  <c r="H116" i="46"/>
  <c r="H105" i="46"/>
  <c r="H98" i="46"/>
  <c r="H89" i="46"/>
  <c r="H73" i="46"/>
  <c r="H67" i="46"/>
  <c r="H62" i="46"/>
  <c r="H44" i="46"/>
  <c r="H33" i="46"/>
  <c r="H35" i="46" s="1"/>
  <c r="H38" i="46" s="1"/>
  <c r="H27" i="46"/>
  <c r="H22" i="46"/>
  <c r="H10" i="46"/>
  <c r="G220" i="46"/>
  <c r="G192" i="46"/>
  <c r="G161" i="46"/>
  <c r="G116" i="46"/>
  <c r="G105" i="46"/>
  <c r="G98" i="46"/>
  <c r="G89" i="46"/>
  <c r="G73" i="46"/>
  <c r="G67" i="46"/>
  <c r="G62" i="46"/>
  <c r="G44" i="46"/>
  <c r="G33" i="46"/>
  <c r="G35" i="46" s="1"/>
  <c r="G38" i="46" s="1"/>
  <c r="G27" i="46"/>
  <c r="G22" i="46"/>
  <c r="G10" i="46"/>
  <c r="F9" i="44"/>
  <c r="E9" i="44"/>
  <c r="H45" i="35"/>
  <c r="G45" i="35"/>
  <c r="F45" i="35"/>
  <c r="E45" i="35"/>
  <c r="H11" i="35"/>
  <c r="G11" i="35"/>
  <c r="F11" i="35"/>
  <c r="E11" i="35"/>
  <c r="F79" i="35"/>
  <c r="E79" i="35"/>
  <c r="F100" i="35"/>
  <c r="E100" i="35"/>
  <c r="F119" i="35"/>
  <c r="E119" i="35"/>
  <c r="F143" i="35"/>
  <c r="E143" i="35"/>
  <c r="F164" i="35"/>
  <c r="E164" i="35"/>
  <c r="F183" i="35"/>
  <c r="E183" i="35"/>
  <c r="F206" i="35"/>
  <c r="E206" i="35"/>
  <c r="F238" i="35"/>
  <c r="E238" i="35"/>
  <c r="F264" i="35"/>
  <c r="E264" i="35"/>
  <c r="F285" i="35"/>
  <c r="E285" i="35"/>
  <c r="F307" i="35"/>
  <c r="E307" i="35"/>
  <c r="F332" i="35"/>
  <c r="E332" i="35"/>
  <c r="F368" i="35"/>
  <c r="E368" i="35"/>
  <c r="S52" i="36"/>
  <c r="R52" i="36"/>
  <c r="Q52" i="36"/>
  <c r="P52" i="36"/>
  <c r="O52" i="36"/>
  <c r="N52" i="36"/>
  <c r="M52" i="36"/>
  <c r="L52" i="36"/>
  <c r="K52" i="36"/>
  <c r="J52" i="36"/>
  <c r="I52" i="36"/>
  <c r="H52" i="36"/>
  <c r="G52" i="36"/>
  <c r="F52" i="36"/>
  <c r="E52" i="36"/>
  <c r="S10" i="36"/>
  <c r="R10" i="36"/>
  <c r="Q10" i="36"/>
  <c r="P10" i="36"/>
  <c r="O10" i="36"/>
  <c r="N10" i="36"/>
  <c r="M10" i="36"/>
  <c r="L10" i="36"/>
  <c r="K10" i="36"/>
  <c r="J10" i="36"/>
  <c r="I10" i="36"/>
  <c r="H10" i="36"/>
  <c r="G10" i="36"/>
  <c r="F10" i="36"/>
  <c r="E10" i="36"/>
  <c r="F9" i="43"/>
  <c r="E9" i="43"/>
  <c r="H9" i="42"/>
  <c r="G9" i="42"/>
  <c r="F9" i="42"/>
  <c r="E9" i="42"/>
  <c r="H56" i="42"/>
  <c r="H51" i="42"/>
  <c r="H47" i="42"/>
  <c r="H43" i="42"/>
  <c r="H39" i="42"/>
  <c r="H35" i="42"/>
  <c r="H31" i="42"/>
  <c r="H26" i="42"/>
  <c r="H10" i="42"/>
  <c r="G56" i="42"/>
  <c r="G51" i="42"/>
  <c r="G47" i="42"/>
  <c r="G43" i="42"/>
  <c r="G39" i="42"/>
  <c r="G35" i="42"/>
  <c r="G31" i="42"/>
  <c r="G26" i="42"/>
  <c r="G10" i="42"/>
  <c r="H9" i="41"/>
  <c r="G9" i="41"/>
  <c r="F9" i="41"/>
  <c r="E9" i="41"/>
  <c r="H43" i="41"/>
  <c r="H29" i="41"/>
  <c r="H10" i="41"/>
  <c r="G43" i="41"/>
  <c r="G29" i="41"/>
  <c r="G10" i="41"/>
  <c r="F9" i="39"/>
  <c r="E9" i="39"/>
  <c r="H68" i="46" l="1"/>
  <c r="H55" i="46"/>
  <c r="G68" i="46"/>
  <c r="G55" i="46"/>
  <c r="H58" i="42"/>
  <c r="H60" i="42" s="1"/>
  <c r="G58" i="42"/>
  <c r="G60" i="42" s="1"/>
  <c r="H44" i="41"/>
  <c r="H46" i="41" s="1"/>
  <c r="H48" i="41" s="1"/>
  <c r="G44" i="41"/>
  <c r="G46" i="41" s="1"/>
  <c r="G48" i="41" s="1"/>
  <c r="G61" i="28"/>
  <c r="G60" i="28"/>
  <c r="G58" i="28"/>
  <c r="G57" i="28"/>
  <c r="G55" i="28"/>
  <c r="G52" i="28"/>
  <c r="F51" i="28"/>
  <c r="E51" i="28"/>
  <c r="G50" i="28"/>
  <c r="G49" i="28"/>
  <c r="G47" i="28"/>
  <c r="G42" i="28"/>
  <c r="F42" i="28"/>
  <c r="E42" i="28"/>
  <c r="F20" i="29"/>
  <c r="F21" i="29" s="1"/>
  <c r="F12" i="29"/>
  <c r="H54" i="29"/>
  <c r="H85" i="29" s="1"/>
  <c r="I50" i="29"/>
  <c r="H50" i="29"/>
  <c r="G50" i="29"/>
  <c r="F50" i="29"/>
  <c r="E50" i="29"/>
  <c r="I81" i="29"/>
  <c r="H81" i="29"/>
  <c r="G81" i="29"/>
  <c r="F81" i="29"/>
  <c r="E81" i="29"/>
  <c r="F106" i="29"/>
  <c r="F107" i="29" s="1"/>
  <c r="F98" i="29"/>
  <c r="H140" i="29"/>
  <c r="H171" i="29" s="1"/>
  <c r="I136" i="29"/>
  <c r="H136" i="29"/>
  <c r="G136" i="29"/>
  <c r="F136" i="29"/>
  <c r="E136" i="29"/>
  <c r="I167" i="29"/>
  <c r="H167" i="29"/>
  <c r="G167" i="29"/>
  <c r="F167" i="29"/>
  <c r="E167" i="29"/>
  <c r="F191" i="29"/>
  <c r="F183" i="29"/>
  <c r="F212" i="29"/>
  <c r="F203" i="29"/>
  <c r="J67" i="30"/>
  <c r="J66" i="30"/>
  <c r="I64" i="30"/>
  <c r="H64" i="30"/>
  <c r="G64" i="30"/>
  <c r="F64" i="30"/>
  <c r="E64" i="30"/>
  <c r="J63" i="30"/>
  <c r="J62" i="30"/>
  <c r="J61" i="30"/>
  <c r="J60" i="30"/>
  <c r="J59" i="30"/>
  <c r="J58" i="30"/>
  <c r="I56" i="30"/>
  <c r="H56" i="30"/>
  <c r="G56" i="30"/>
  <c r="F56" i="30"/>
  <c r="E56" i="30"/>
  <c r="J55" i="30"/>
  <c r="J54" i="30"/>
  <c r="J53" i="30"/>
  <c r="J52" i="30"/>
  <c r="J51" i="30"/>
  <c r="J45" i="30"/>
  <c r="I45" i="30"/>
  <c r="H45" i="30"/>
  <c r="G45" i="30"/>
  <c r="F45" i="30"/>
  <c r="E45" i="30"/>
  <c r="G42" i="31"/>
  <c r="F42" i="31"/>
  <c r="E42" i="31"/>
  <c r="G10" i="31"/>
  <c r="F10" i="31"/>
  <c r="E10" i="31"/>
  <c r="F64" i="31"/>
  <c r="E64" i="31"/>
  <c r="G63" i="31"/>
  <c r="G62" i="31"/>
  <c r="G61" i="31"/>
  <c r="G60" i="31"/>
  <c r="G59" i="31"/>
  <c r="G58" i="31"/>
  <c r="F56" i="31"/>
  <c r="E56" i="31"/>
  <c r="G55" i="31"/>
  <c r="G54" i="31"/>
  <c r="G53" i="31"/>
  <c r="G52" i="31"/>
  <c r="G51" i="31"/>
  <c r="G50" i="31"/>
  <c r="G43" i="31"/>
  <c r="F43" i="31"/>
  <c r="E43" i="31"/>
  <c r="G108" i="31"/>
  <c r="F108" i="31"/>
  <c r="E108" i="31"/>
  <c r="G76" i="31"/>
  <c r="F76" i="31"/>
  <c r="E76" i="31"/>
  <c r="F130" i="31"/>
  <c r="E130" i="31"/>
  <c r="G129" i="31"/>
  <c r="G128" i="31"/>
  <c r="G127" i="31"/>
  <c r="G126" i="31"/>
  <c r="G125" i="31"/>
  <c r="G124" i="31"/>
  <c r="F122" i="31"/>
  <c r="F131" i="31" s="1"/>
  <c r="E122" i="31"/>
  <c r="G121" i="31"/>
  <c r="G120" i="31"/>
  <c r="G119" i="31"/>
  <c r="G118" i="31"/>
  <c r="G117" i="31"/>
  <c r="G116" i="31"/>
  <c r="G109" i="31"/>
  <c r="F109" i="31"/>
  <c r="E109" i="31"/>
  <c r="G178" i="31"/>
  <c r="F178" i="31"/>
  <c r="E178" i="31"/>
  <c r="G142" i="31"/>
  <c r="F142" i="31"/>
  <c r="E142" i="31"/>
  <c r="G203" i="31"/>
  <c r="F202" i="31"/>
  <c r="F204" i="31" s="1"/>
  <c r="E202" i="31"/>
  <c r="E204" i="31" s="1"/>
  <c r="G201" i="31"/>
  <c r="G200" i="31"/>
  <c r="G199" i="31"/>
  <c r="G198" i="31"/>
  <c r="G197" i="31"/>
  <c r="G196" i="31"/>
  <c r="G193" i="31"/>
  <c r="F192" i="31"/>
  <c r="F194" i="31" s="1"/>
  <c r="E192" i="31"/>
  <c r="E194" i="31" s="1"/>
  <c r="G191" i="31"/>
  <c r="G190" i="31"/>
  <c r="G189" i="31"/>
  <c r="G188" i="31"/>
  <c r="G187" i="31"/>
  <c r="G186" i="31"/>
  <c r="G179" i="31"/>
  <c r="F179" i="31"/>
  <c r="E179" i="31"/>
  <c r="F63" i="32"/>
  <c r="E63" i="32"/>
  <c r="G62" i="32"/>
  <c r="G61" i="32"/>
  <c r="G60" i="32"/>
  <c r="G59" i="32"/>
  <c r="G58" i="32"/>
  <c r="G57" i="32"/>
  <c r="F55" i="32"/>
  <c r="E55" i="32"/>
  <c r="G54" i="32"/>
  <c r="G53" i="32"/>
  <c r="G52" i="32"/>
  <c r="G51" i="32"/>
  <c r="G50" i="32"/>
  <c r="G49" i="32"/>
  <c r="G43" i="32"/>
  <c r="F43" i="32"/>
  <c r="E43" i="32"/>
  <c r="G131" i="32"/>
  <c r="F130" i="32"/>
  <c r="F132" i="32" s="1"/>
  <c r="E130" i="32"/>
  <c r="G129" i="32"/>
  <c r="G128" i="32"/>
  <c r="G127" i="32"/>
  <c r="G126" i="32"/>
  <c r="G125" i="32"/>
  <c r="G122" i="32"/>
  <c r="F121" i="32"/>
  <c r="F123" i="32" s="1"/>
  <c r="E121" i="32"/>
  <c r="G120" i="32"/>
  <c r="G119" i="32"/>
  <c r="G118" i="32"/>
  <c r="G117" i="32"/>
  <c r="G116" i="32"/>
  <c r="G110" i="32"/>
  <c r="F110" i="32"/>
  <c r="E110" i="32"/>
  <c r="F197" i="32"/>
  <c r="E197" i="32"/>
  <c r="G196" i="32"/>
  <c r="G195" i="32"/>
  <c r="G194" i="32"/>
  <c r="G193" i="32"/>
  <c r="G192" i="32"/>
  <c r="G191" i="32"/>
  <c r="F189" i="32"/>
  <c r="E189" i="32"/>
  <c r="G188" i="32"/>
  <c r="G187" i="32"/>
  <c r="G186" i="32"/>
  <c r="G185" i="32"/>
  <c r="G184" i="32"/>
  <c r="G183" i="32"/>
  <c r="G177" i="32"/>
  <c r="F177" i="32"/>
  <c r="E177" i="32"/>
  <c r="P65" i="33"/>
  <c r="P64" i="33"/>
  <c r="O62" i="33"/>
  <c r="N62" i="33"/>
  <c r="M62" i="33"/>
  <c r="L62" i="33"/>
  <c r="K62" i="33"/>
  <c r="J62" i="33"/>
  <c r="I62" i="33"/>
  <c r="H62" i="33"/>
  <c r="G62" i="33"/>
  <c r="F62" i="33"/>
  <c r="E62" i="33"/>
  <c r="P61" i="33"/>
  <c r="P60" i="33"/>
  <c r="P59" i="33"/>
  <c r="P58" i="33"/>
  <c r="P57" i="33"/>
  <c r="O55" i="33"/>
  <c r="O63" i="33" s="1"/>
  <c r="O66" i="33" s="1"/>
  <c r="N55" i="33"/>
  <c r="M55" i="33"/>
  <c r="L55" i="33"/>
  <c r="K55" i="33"/>
  <c r="J55" i="33"/>
  <c r="I55" i="33"/>
  <c r="H55" i="33"/>
  <c r="G55" i="33"/>
  <c r="G63" i="33" s="1"/>
  <c r="G66" i="33" s="1"/>
  <c r="F55" i="33"/>
  <c r="E55" i="33"/>
  <c r="P54" i="33"/>
  <c r="P53" i="33"/>
  <c r="P52" i="33"/>
  <c r="P51" i="33"/>
  <c r="P50" i="33"/>
  <c r="P44" i="33"/>
  <c r="O44" i="33"/>
  <c r="N44" i="33"/>
  <c r="M44" i="33"/>
  <c r="L44" i="33"/>
  <c r="K44" i="33"/>
  <c r="J44" i="33"/>
  <c r="I44" i="33"/>
  <c r="H44" i="33"/>
  <c r="G44" i="33"/>
  <c r="F44" i="33"/>
  <c r="E44" i="33"/>
  <c r="F220" i="46"/>
  <c r="F192" i="46"/>
  <c r="F161" i="46"/>
  <c r="F116" i="46"/>
  <c r="F105" i="46"/>
  <c r="F98" i="46"/>
  <c r="F89" i="46"/>
  <c r="F73" i="46"/>
  <c r="F67" i="46"/>
  <c r="F62" i="46"/>
  <c r="F44" i="46"/>
  <c r="F33" i="46"/>
  <c r="F35" i="46" s="1"/>
  <c r="F38" i="46" s="1"/>
  <c r="F27" i="46"/>
  <c r="F22" i="46"/>
  <c r="F10" i="46"/>
  <c r="H45" i="34"/>
  <c r="G45" i="34"/>
  <c r="F45" i="34"/>
  <c r="E45" i="34"/>
  <c r="H11" i="34"/>
  <c r="G11" i="34"/>
  <c r="F11" i="34"/>
  <c r="E11" i="34"/>
  <c r="H68" i="34"/>
  <c r="G67" i="34"/>
  <c r="F67" i="34"/>
  <c r="E67" i="34"/>
  <c r="H66" i="34"/>
  <c r="H65" i="34"/>
  <c r="H64" i="34"/>
  <c r="H63" i="34"/>
  <c r="H62" i="34"/>
  <c r="H61" i="34"/>
  <c r="H60" i="34"/>
  <c r="G58" i="34"/>
  <c r="F58" i="34"/>
  <c r="E58" i="34"/>
  <c r="H57" i="34"/>
  <c r="H56" i="34"/>
  <c r="H55" i="34"/>
  <c r="H54" i="34"/>
  <c r="H53" i="34"/>
  <c r="H52" i="34"/>
  <c r="H46" i="34"/>
  <c r="G46" i="34"/>
  <c r="F46" i="34"/>
  <c r="E46" i="34"/>
  <c r="F80" i="34"/>
  <c r="E80" i="34"/>
  <c r="F91" i="34"/>
  <c r="F81" i="34"/>
  <c r="F102" i="34"/>
  <c r="E102" i="34"/>
  <c r="F111" i="34"/>
  <c r="F103" i="34"/>
  <c r="F122" i="34"/>
  <c r="E122" i="34"/>
  <c r="F134" i="34"/>
  <c r="F138" i="34" s="1"/>
  <c r="F123" i="34"/>
  <c r="F149" i="34"/>
  <c r="E149" i="34"/>
  <c r="F160" i="34"/>
  <c r="F150" i="34"/>
  <c r="F171" i="34"/>
  <c r="E171" i="34"/>
  <c r="F193" i="34"/>
  <c r="F172" i="34"/>
  <c r="F204" i="34"/>
  <c r="E204" i="34"/>
  <c r="F217" i="34"/>
  <c r="F220" i="34" s="1"/>
  <c r="F205" i="34"/>
  <c r="F231" i="34"/>
  <c r="E231" i="34"/>
  <c r="F242" i="34"/>
  <c r="F232" i="34"/>
  <c r="F253" i="34"/>
  <c r="E253" i="34"/>
  <c r="F265" i="34"/>
  <c r="F254" i="34"/>
  <c r="F276" i="34"/>
  <c r="E276" i="34"/>
  <c r="F300" i="34"/>
  <c r="F292" i="34"/>
  <c r="F277" i="34"/>
  <c r="F313" i="34"/>
  <c r="E313" i="34"/>
  <c r="F326" i="34"/>
  <c r="F314" i="34"/>
  <c r="F337" i="34"/>
  <c r="E337" i="34"/>
  <c r="F383" i="34"/>
  <c r="F385" i="34" s="1"/>
  <c r="F338" i="34"/>
  <c r="F138" i="44"/>
  <c r="F113" i="44"/>
  <c r="F117" i="44" s="1"/>
  <c r="F106" i="44"/>
  <c r="F88" i="44"/>
  <c r="F82" i="44"/>
  <c r="F74" i="44"/>
  <c r="F43" i="44"/>
  <c r="F55" i="44" s="1"/>
  <c r="F37" i="44"/>
  <c r="F10" i="44"/>
  <c r="H67" i="35"/>
  <c r="G66" i="35"/>
  <c r="F66" i="35"/>
  <c r="E66" i="35"/>
  <c r="H65" i="35"/>
  <c r="H64" i="35"/>
  <c r="H63" i="35"/>
  <c r="H62" i="35"/>
  <c r="H61" i="35"/>
  <c r="H60" i="35"/>
  <c r="H59" i="35"/>
  <c r="G57" i="35"/>
  <c r="F57" i="35"/>
  <c r="E57" i="35"/>
  <c r="H56" i="35"/>
  <c r="H55" i="35"/>
  <c r="H54" i="35"/>
  <c r="H53" i="35"/>
  <c r="H52" i="35"/>
  <c r="H51" i="35"/>
  <c r="H46" i="35"/>
  <c r="G46" i="35"/>
  <c r="F46" i="35"/>
  <c r="E46" i="35"/>
  <c r="F89" i="35"/>
  <c r="F80" i="35"/>
  <c r="F108" i="35"/>
  <c r="F101" i="35"/>
  <c r="F132" i="35"/>
  <c r="F120" i="35"/>
  <c r="F153" i="35"/>
  <c r="F144" i="35"/>
  <c r="F172" i="35"/>
  <c r="F165" i="35"/>
  <c r="F195" i="35"/>
  <c r="F184" i="35"/>
  <c r="F227" i="35"/>
  <c r="F207" i="35"/>
  <c r="F250" i="35"/>
  <c r="F253" i="35" s="1"/>
  <c r="F239" i="35"/>
  <c r="F274" i="35"/>
  <c r="F265" i="35"/>
  <c r="F296" i="35"/>
  <c r="F286" i="35"/>
  <c r="F317" i="35"/>
  <c r="F321" i="35" s="1"/>
  <c r="F308" i="35"/>
  <c r="F355" i="35"/>
  <c r="F347" i="35"/>
  <c r="F333" i="35"/>
  <c r="F387" i="35"/>
  <c r="F389" i="35" s="1"/>
  <c r="F369" i="35"/>
  <c r="S82" i="36"/>
  <c r="E82" i="36"/>
  <c r="S81" i="36"/>
  <c r="E81" i="36"/>
  <c r="S80" i="36"/>
  <c r="E80" i="36"/>
  <c r="S79" i="36"/>
  <c r="E79" i="36"/>
  <c r="S78" i="36"/>
  <c r="E78" i="36"/>
  <c r="S77" i="36"/>
  <c r="E77" i="36"/>
  <c r="S76" i="36"/>
  <c r="E76" i="36"/>
  <c r="S75" i="36"/>
  <c r="E75" i="36"/>
  <c r="S74" i="36"/>
  <c r="E74" i="36"/>
  <c r="S73" i="36"/>
  <c r="E73" i="36"/>
  <c r="S72" i="36"/>
  <c r="E72" i="36"/>
  <c r="S71" i="36"/>
  <c r="E71" i="36"/>
  <c r="S70" i="36"/>
  <c r="E70" i="36"/>
  <c r="S69" i="36"/>
  <c r="E69" i="36"/>
  <c r="S68" i="36"/>
  <c r="E68" i="36"/>
  <c r="S67" i="36"/>
  <c r="E67" i="36"/>
  <c r="S66" i="36"/>
  <c r="E66" i="36"/>
  <c r="S65" i="36"/>
  <c r="E65" i="36"/>
  <c r="S64" i="36"/>
  <c r="E64" i="36"/>
  <c r="R63" i="36"/>
  <c r="R83" i="36" s="1"/>
  <c r="R84" i="36" s="1"/>
  <c r="Q63" i="36"/>
  <c r="Q83" i="36" s="1"/>
  <c r="Q84" i="36" s="1"/>
  <c r="P63" i="36"/>
  <c r="P83" i="36" s="1"/>
  <c r="P84" i="36" s="1"/>
  <c r="O63" i="36"/>
  <c r="O83" i="36" s="1"/>
  <c r="O84" i="36" s="1"/>
  <c r="N63" i="36"/>
  <c r="N83" i="36" s="1"/>
  <c r="N84" i="36" s="1"/>
  <c r="M63" i="36"/>
  <c r="M83" i="36" s="1"/>
  <c r="M84" i="36" s="1"/>
  <c r="L63" i="36"/>
  <c r="L83" i="36" s="1"/>
  <c r="L84" i="36" s="1"/>
  <c r="K63" i="36"/>
  <c r="K83" i="36" s="1"/>
  <c r="K84" i="36" s="1"/>
  <c r="J63" i="36"/>
  <c r="J83" i="36" s="1"/>
  <c r="J84" i="36" s="1"/>
  <c r="I63" i="36"/>
  <c r="I83" i="36" s="1"/>
  <c r="I84" i="36" s="1"/>
  <c r="H63" i="36"/>
  <c r="H83" i="36" s="1"/>
  <c r="H84" i="36" s="1"/>
  <c r="G63" i="36"/>
  <c r="G83" i="36" s="1"/>
  <c r="G84" i="36" s="1"/>
  <c r="F63" i="36"/>
  <c r="S62" i="36"/>
  <c r="E62" i="36"/>
  <c r="S61" i="36"/>
  <c r="E61" i="36"/>
  <c r="S58" i="36"/>
  <c r="E58" i="36"/>
  <c r="S53" i="36"/>
  <c r="R53" i="36"/>
  <c r="Q53" i="36"/>
  <c r="P53" i="36"/>
  <c r="O53" i="36"/>
  <c r="N53" i="36"/>
  <c r="M53" i="36"/>
  <c r="L53" i="36"/>
  <c r="K53" i="36"/>
  <c r="J53" i="36"/>
  <c r="I53" i="36"/>
  <c r="H53" i="36"/>
  <c r="G53" i="36"/>
  <c r="F53" i="36"/>
  <c r="E53" i="36"/>
  <c r="F186" i="43"/>
  <c r="F176" i="43"/>
  <c r="F144" i="43"/>
  <c r="F57" i="43"/>
  <c r="F10" i="43"/>
  <c r="F56" i="42"/>
  <c r="F51" i="42"/>
  <c r="F47" i="42"/>
  <c r="F43" i="42"/>
  <c r="F39" i="42"/>
  <c r="F35" i="42"/>
  <c r="F31" i="42"/>
  <c r="F26" i="42"/>
  <c r="F10" i="42"/>
  <c r="F43" i="41"/>
  <c r="F29" i="41"/>
  <c r="F10" i="41"/>
  <c r="F94" i="39"/>
  <c r="F93" i="39"/>
  <c r="F80" i="39"/>
  <c r="F68" i="39"/>
  <c r="F66" i="39"/>
  <c r="F51" i="39"/>
  <c r="F50" i="39"/>
  <c r="F35" i="39"/>
  <c r="F10" i="39"/>
  <c r="F12" i="47"/>
  <c r="E12" i="47"/>
  <c r="F11" i="47"/>
  <c r="E11" i="47"/>
  <c r="E220" i="46"/>
  <c r="E192" i="46"/>
  <c r="E161" i="46"/>
  <c r="E116" i="46"/>
  <c r="E105" i="46"/>
  <c r="E98" i="46"/>
  <c r="E89" i="46"/>
  <c r="E73" i="46"/>
  <c r="E67" i="46"/>
  <c r="E62" i="46"/>
  <c r="E44" i="46"/>
  <c r="E33" i="46"/>
  <c r="E35" i="46" s="1"/>
  <c r="E38" i="46" s="1"/>
  <c r="E27" i="46"/>
  <c r="E22" i="46"/>
  <c r="E10" i="46"/>
  <c r="E138" i="44"/>
  <c r="E113" i="44"/>
  <c r="E117" i="44" s="1"/>
  <c r="E106" i="44"/>
  <c r="E88" i="44"/>
  <c r="E82" i="44"/>
  <c r="E74" i="44"/>
  <c r="E43" i="44"/>
  <c r="E55" i="44" s="1"/>
  <c r="E37" i="44"/>
  <c r="E10" i="44"/>
  <c r="F198" i="43"/>
  <c r="E198" i="43"/>
  <c r="F197" i="43"/>
  <c r="E197" i="43"/>
  <c r="E186" i="43"/>
  <c r="E176" i="43"/>
  <c r="E144" i="43"/>
  <c r="E57" i="43"/>
  <c r="E10" i="43"/>
  <c r="E56" i="42"/>
  <c r="E51" i="42"/>
  <c r="E47" i="42"/>
  <c r="E43" i="42"/>
  <c r="E39" i="42"/>
  <c r="E35" i="42"/>
  <c r="E31" i="42"/>
  <c r="E26" i="42"/>
  <c r="E10" i="42"/>
  <c r="E43" i="41"/>
  <c r="E29" i="41"/>
  <c r="E10" i="41"/>
  <c r="E94" i="39"/>
  <c r="E93" i="39"/>
  <c r="E80" i="39"/>
  <c r="E68" i="39"/>
  <c r="E66" i="39"/>
  <c r="E51" i="39"/>
  <c r="E50" i="39"/>
  <c r="E35" i="39"/>
  <c r="E10" i="39"/>
  <c r="F12" i="38"/>
  <c r="E12" i="38"/>
  <c r="F11" i="38"/>
  <c r="E11" i="38"/>
  <c r="G166" i="31"/>
  <c r="G164" i="31"/>
  <c r="G163" i="31"/>
  <c r="G162" i="31"/>
  <c r="G161" i="31"/>
  <c r="G160" i="31"/>
  <c r="G159" i="31"/>
  <c r="G156" i="31"/>
  <c r="G154" i="31"/>
  <c r="G153" i="31"/>
  <c r="G152" i="31"/>
  <c r="G151" i="31"/>
  <c r="G150" i="31"/>
  <c r="G149" i="31"/>
  <c r="G143" i="31"/>
  <c r="F165" i="31"/>
  <c r="F167" i="31" s="1"/>
  <c r="F157" i="31"/>
  <c r="F155" i="31"/>
  <c r="F143" i="31"/>
  <c r="E165" i="31"/>
  <c r="E167" i="31" s="1"/>
  <c r="G167" i="31" s="1"/>
  <c r="E155" i="31"/>
  <c r="E157" i="31" s="1"/>
  <c r="E143" i="31"/>
  <c r="G96" i="31"/>
  <c r="G95" i="31"/>
  <c r="G94" i="31"/>
  <c r="G93" i="31"/>
  <c r="G92" i="31"/>
  <c r="G91" i="31"/>
  <c r="G88" i="31"/>
  <c r="G87" i="31"/>
  <c r="G86" i="31"/>
  <c r="G85" i="31"/>
  <c r="G84" i="31"/>
  <c r="G83" i="31"/>
  <c r="G77" i="31"/>
  <c r="F97" i="31"/>
  <c r="F89" i="31"/>
  <c r="F77" i="31"/>
  <c r="E97" i="31"/>
  <c r="E89" i="31"/>
  <c r="E77" i="31"/>
  <c r="G30" i="31"/>
  <c r="G29" i="31"/>
  <c r="G28" i="31"/>
  <c r="G27" i="31"/>
  <c r="G26" i="31"/>
  <c r="G25" i="31"/>
  <c r="G22" i="31"/>
  <c r="G21" i="31"/>
  <c r="G20" i="31"/>
  <c r="G19" i="31"/>
  <c r="G18" i="31"/>
  <c r="G17" i="31"/>
  <c r="G11" i="31"/>
  <c r="F31" i="31"/>
  <c r="F23" i="31"/>
  <c r="F11" i="31"/>
  <c r="E31" i="31"/>
  <c r="E23" i="31"/>
  <c r="E11" i="31"/>
  <c r="G30" i="28"/>
  <c r="G29" i="28"/>
  <c r="G27" i="28"/>
  <c r="G26" i="28"/>
  <c r="G24" i="28"/>
  <c r="G21" i="28"/>
  <c r="G19" i="28"/>
  <c r="G18" i="28"/>
  <c r="G16" i="28"/>
  <c r="G11" i="28"/>
  <c r="F20" i="28"/>
  <c r="F11" i="28"/>
  <c r="E20" i="28"/>
  <c r="E11" i="28"/>
  <c r="E12" i="37"/>
  <c r="E14" i="37"/>
  <c r="E13" i="37"/>
  <c r="G164" i="32"/>
  <c r="G163" i="32"/>
  <c r="G162" i="32"/>
  <c r="G161" i="32"/>
  <c r="G160" i="32"/>
  <c r="G159" i="32"/>
  <c r="G156" i="32"/>
  <c r="G155" i="32"/>
  <c r="G154" i="32"/>
  <c r="G153" i="32"/>
  <c r="G152" i="32"/>
  <c r="G151" i="32"/>
  <c r="G145" i="32"/>
  <c r="F165" i="32"/>
  <c r="F157" i="32"/>
  <c r="F145" i="32"/>
  <c r="E165" i="32"/>
  <c r="E157" i="32"/>
  <c r="E145" i="32"/>
  <c r="G97" i="32"/>
  <c r="G95" i="32"/>
  <c r="G94" i="32"/>
  <c r="G93" i="32"/>
  <c r="G92" i="32"/>
  <c r="G91" i="32"/>
  <c r="G88" i="32"/>
  <c r="G86" i="32"/>
  <c r="G85" i="32"/>
  <c r="G84" i="32"/>
  <c r="G83" i="32"/>
  <c r="G82" i="32"/>
  <c r="G76" i="32"/>
  <c r="F96" i="32"/>
  <c r="F87" i="32"/>
  <c r="F89" i="32" s="1"/>
  <c r="F76" i="32"/>
  <c r="E96" i="32"/>
  <c r="E98" i="32" s="1"/>
  <c r="E87" i="32"/>
  <c r="E76" i="32"/>
  <c r="G30" i="32"/>
  <c r="G29" i="32"/>
  <c r="G28" i="32"/>
  <c r="G27" i="32"/>
  <c r="G26" i="32"/>
  <c r="G25" i="32"/>
  <c r="G22" i="32"/>
  <c r="G21" i="32"/>
  <c r="G20" i="32"/>
  <c r="G19" i="32"/>
  <c r="G18" i="32"/>
  <c r="G17" i="32"/>
  <c r="G11" i="32"/>
  <c r="F31" i="32"/>
  <c r="F23" i="32"/>
  <c r="F11" i="32"/>
  <c r="E31" i="32"/>
  <c r="E23" i="32"/>
  <c r="E11" i="32"/>
  <c r="E383" i="34"/>
  <c r="E385" i="34" s="1"/>
  <c r="E338" i="34"/>
  <c r="E326" i="34"/>
  <c r="E314" i="34"/>
  <c r="E300" i="34"/>
  <c r="E292" i="34"/>
  <c r="E277" i="34"/>
  <c r="E265" i="34"/>
  <c r="E254" i="34"/>
  <c r="E242" i="34"/>
  <c r="E232" i="34"/>
  <c r="E217" i="34"/>
  <c r="E220" i="34" s="1"/>
  <c r="E205" i="34"/>
  <c r="E193" i="34"/>
  <c r="E172" i="34"/>
  <c r="E160" i="34"/>
  <c r="E150" i="34"/>
  <c r="E134" i="34"/>
  <c r="E138" i="34" s="1"/>
  <c r="E123" i="34"/>
  <c r="E111" i="34"/>
  <c r="E103" i="34"/>
  <c r="E91" i="34"/>
  <c r="E81" i="34"/>
  <c r="H33" i="34"/>
  <c r="H31" i="34"/>
  <c r="H30" i="34"/>
  <c r="H29" i="34"/>
  <c r="H28" i="34"/>
  <c r="H27" i="34"/>
  <c r="H26" i="34"/>
  <c r="H25" i="34"/>
  <c r="H22" i="34"/>
  <c r="H21" i="34"/>
  <c r="H20" i="34"/>
  <c r="H19" i="34"/>
  <c r="H18" i="34"/>
  <c r="H17" i="34"/>
  <c r="H12" i="34"/>
  <c r="G32" i="34"/>
  <c r="G23" i="34"/>
  <c r="G12" i="34"/>
  <c r="F32" i="34"/>
  <c r="F23" i="34"/>
  <c r="F12" i="34"/>
  <c r="E32" i="34"/>
  <c r="E23" i="34"/>
  <c r="E12" i="34"/>
  <c r="E387" i="35"/>
  <c r="E389" i="35" s="1"/>
  <c r="E369" i="35"/>
  <c r="E355" i="35"/>
  <c r="E347" i="35"/>
  <c r="E333" i="35"/>
  <c r="E317" i="35"/>
  <c r="E321" i="35" s="1"/>
  <c r="E308" i="35"/>
  <c r="E296" i="35"/>
  <c r="E286" i="35"/>
  <c r="E274" i="35"/>
  <c r="E265" i="35"/>
  <c r="E250" i="35"/>
  <c r="E253" i="35" s="1"/>
  <c r="E239" i="35"/>
  <c r="E227" i="35"/>
  <c r="E207" i="35"/>
  <c r="E195" i="35"/>
  <c r="E184" i="35"/>
  <c r="E172" i="35"/>
  <c r="E165" i="35"/>
  <c r="E153" i="35"/>
  <c r="E144" i="35"/>
  <c r="E132" i="35"/>
  <c r="E120" i="35"/>
  <c r="E108" i="35"/>
  <c r="E101" i="35"/>
  <c r="E89" i="35"/>
  <c r="E80" i="35"/>
  <c r="H33" i="35"/>
  <c r="H31" i="35"/>
  <c r="H30" i="35"/>
  <c r="H29" i="35"/>
  <c r="H28" i="35"/>
  <c r="H27" i="35"/>
  <c r="H26" i="35"/>
  <c r="H25" i="35"/>
  <c r="H22" i="35"/>
  <c r="H21" i="35"/>
  <c r="H20" i="35"/>
  <c r="H19" i="35"/>
  <c r="H18" i="35"/>
  <c r="H17" i="35"/>
  <c r="H12" i="35"/>
  <c r="G32" i="35"/>
  <c r="G23" i="35"/>
  <c r="G12" i="35"/>
  <c r="F32" i="35"/>
  <c r="F23" i="35"/>
  <c r="F12" i="35"/>
  <c r="E32" i="35"/>
  <c r="E23" i="35"/>
  <c r="E12" i="35"/>
  <c r="F224" i="29"/>
  <c r="F226" i="29"/>
  <c r="F225" i="29"/>
  <c r="E224" i="29"/>
  <c r="E226" i="29"/>
  <c r="E225" i="29"/>
  <c r="E212" i="29"/>
  <c r="E203" i="29"/>
  <c r="E191" i="29"/>
  <c r="E183" i="29"/>
  <c r="I152" i="29"/>
  <c r="H152" i="29"/>
  <c r="G152" i="29"/>
  <c r="F152" i="29"/>
  <c r="E152" i="29"/>
  <c r="I120" i="29"/>
  <c r="H124" i="29"/>
  <c r="H156" i="29" s="1"/>
  <c r="H120" i="29"/>
  <c r="G120" i="29"/>
  <c r="F120" i="29"/>
  <c r="E120" i="29"/>
  <c r="E106" i="29"/>
  <c r="E107" i="29" s="1"/>
  <c r="E98" i="29"/>
  <c r="I66" i="29"/>
  <c r="H66" i="29"/>
  <c r="G66" i="29"/>
  <c r="F66" i="29"/>
  <c r="E66" i="29"/>
  <c r="I34" i="29"/>
  <c r="H38" i="29"/>
  <c r="H70" i="29" s="1"/>
  <c r="H34" i="29"/>
  <c r="G34" i="29"/>
  <c r="F34" i="29"/>
  <c r="E34" i="29"/>
  <c r="E20" i="29"/>
  <c r="E21" i="29" s="1"/>
  <c r="E12" i="29"/>
  <c r="J33" i="30"/>
  <c r="J32" i="30"/>
  <c r="J29" i="30"/>
  <c r="J28" i="30"/>
  <c r="J27" i="30"/>
  <c r="J26" i="30"/>
  <c r="J25" i="30"/>
  <c r="J24" i="30"/>
  <c r="J21" i="30"/>
  <c r="J20" i="30"/>
  <c r="J19" i="30"/>
  <c r="J18" i="30"/>
  <c r="J17" i="30"/>
  <c r="J11" i="30"/>
  <c r="I30" i="30"/>
  <c r="I22" i="30"/>
  <c r="I11" i="30"/>
  <c r="H30" i="30"/>
  <c r="H22" i="30"/>
  <c r="H11" i="30"/>
  <c r="G30" i="30"/>
  <c r="G22" i="30"/>
  <c r="G11" i="30"/>
  <c r="F30" i="30"/>
  <c r="F22" i="30"/>
  <c r="F11" i="30"/>
  <c r="E30" i="30"/>
  <c r="E22" i="30"/>
  <c r="E11" i="30"/>
  <c r="P32" i="33"/>
  <c r="P31" i="33"/>
  <c r="P28" i="33"/>
  <c r="P27" i="33"/>
  <c r="P26" i="33"/>
  <c r="P25" i="33"/>
  <c r="P24" i="33"/>
  <c r="P21" i="33"/>
  <c r="P20" i="33"/>
  <c r="P19" i="33"/>
  <c r="P18" i="33"/>
  <c r="P17" i="33"/>
  <c r="P11" i="33"/>
  <c r="O29" i="33"/>
  <c r="O22" i="33"/>
  <c r="O11" i="33"/>
  <c r="N29" i="33"/>
  <c r="N22" i="33"/>
  <c r="N11" i="33"/>
  <c r="M29" i="33"/>
  <c r="M22" i="33"/>
  <c r="M11" i="33"/>
  <c r="L29" i="33"/>
  <c r="L22" i="33"/>
  <c r="L11" i="33"/>
  <c r="K29" i="33"/>
  <c r="K22" i="33"/>
  <c r="K30" i="33" s="1"/>
  <c r="K33" i="33" s="1"/>
  <c r="K11" i="33"/>
  <c r="J29" i="33"/>
  <c r="J22" i="33"/>
  <c r="J11" i="33"/>
  <c r="I29" i="33"/>
  <c r="I22" i="33"/>
  <c r="I11" i="33"/>
  <c r="H29" i="33"/>
  <c r="H22" i="33"/>
  <c r="H11" i="33"/>
  <c r="G29" i="33"/>
  <c r="G22" i="33"/>
  <c r="G11" i="33"/>
  <c r="F29" i="33"/>
  <c r="F22" i="33"/>
  <c r="F11" i="33"/>
  <c r="E29" i="33"/>
  <c r="E22" i="33"/>
  <c r="E11" i="33"/>
  <c r="S40" i="36"/>
  <c r="S39" i="36"/>
  <c r="S38" i="36"/>
  <c r="S37" i="36"/>
  <c r="S36" i="36"/>
  <c r="S35" i="36"/>
  <c r="S34" i="36"/>
  <c r="S33" i="36"/>
  <c r="S32" i="36"/>
  <c r="S31" i="36"/>
  <c r="S30" i="36"/>
  <c r="S29" i="36"/>
  <c r="S28" i="36"/>
  <c r="S27" i="36"/>
  <c r="S26" i="36"/>
  <c r="S25" i="36"/>
  <c r="S24" i="36"/>
  <c r="S23" i="36"/>
  <c r="S22" i="36"/>
  <c r="S20" i="36"/>
  <c r="S19" i="36"/>
  <c r="S16" i="36"/>
  <c r="S11" i="36"/>
  <c r="R21" i="36"/>
  <c r="R41" i="36" s="1"/>
  <c r="R42" i="36" s="1"/>
  <c r="R11" i="36"/>
  <c r="Q21" i="36"/>
  <c r="Q41" i="36" s="1"/>
  <c r="Q42" i="36" s="1"/>
  <c r="Q11" i="36"/>
  <c r="P21" i="36"/>
  <c r="P41" i="36" s="1"/>
  <c r="P42" i="36" s="1"/>
  <c r="P11" i="36"/>
  <c r="O21" i="36"/>
  <c r="O41" i="36" s="1"/>
  <c r="O42" i="36" s="1"/>
  <c r="O11" i="36"/>
  <c r="N21" i="36"/>
  <c r="N41" i="36" s="1"/>
  <c r="N42" i="36" s="1"/>
  <c r="N11" i="36"/>
  <c r="M21" i="36"/>
  <c r="M41" i="36" s="1"/>
  <c r="M42" i="36" s="1"/>
  <c r="M11" i="36"/>
  <c r="L21" i="36"/>
  <c r="L41" i="36" s="1"/>
  <c r="L42" i="36" s="1"/>
  <c r="L11" i="36"/>
  <c r="K21" i="36"/>
  <c r="K41" i="36" s="1"/>
  <c r="K42" i="36" s="1"/>
  <c r="K11" i="36"/>
  <c r="J21" i="36"/>
  <c r="J41" i="36" s="1"/>
  <c r="J42" i="36" s="1"/>
  <c r="J11" i="36"/>
  <c r="I21" i="36"/>
  <c r="I41" i="36" s="1"/>
  <c r="I42" i="36" s="1"/>
  <c r="I11" i="36"/>
  <c r="H21" i="36"/>
  <c r="H41" i="36" s="1"/>
  <c r="H42" i="36" s="1"/>
  <c r="H11" i="36"/>
  <c r="G21" i="36"/>
  <c r="G41" i="36" s="1"/>
  <c r="G42" i="36" s="1"/>
  <c r="G11" i="36"/>
  <c r="F21" i="36"/>
  <c r="F41" i="36" s="1"/>
  <c r="F11" i="36"/>
  <c r="E40" i="36"/>
  <c r="E39" i="36"/>
  <c r="E38" i="36"/>
  <c r="E37" i="36"/>
  <c r="E36" i="36"/>
  <c r="E35" i="36"/>
  <c r="E34" i="36"/>
  <c r="E33" i="36"/>
  <c r="E32" i="36"/>
  <c r="E31" i="36"/>
  <c r="E30" i="36"/>
  <c r="E29" i="36"/>
  <c r="E28" i="36"/>
  <c r="E27" i="36"/>
  <c r="E26" i="36"/>
  <c r="E25" i="36"/>
  <c r="E24" i="36"/>
  <c r="E23" i="36"/>
  <c r="E22" i="36"/>
  <c r="E20" i="36"/>
  <c r="E19" i="36"/>
  <c r="E16" i="36"/>
  <c r="E11" i="36"/>
  <c r="A719" i="22"/>
  <c r="A718" i="22"/>
  <c r="A717" i="22"/>
  <c r="A716" i="22"/>
  <c r="A715" i="22"/>
  <c r="A714" i="22"/>
  <c r="A713" i="22"/>
  <c r="A712" i="22"/>
  <c r="A711" i="22"/>
  <c r="A710" i="22"/>
  <c r="A709" i="22"/>
  <c r="A708" i="22"/>
  <c r="A707" i="22"/>
  <c r="A706" i="22"/>
  <c r="A705" i="22"/>
  <c r="A704" i="22"/>
  <c r="A703" i="22"/>
  <c r="A702" i="22"/>
  <c r="A701" i="22"/>
  <c r="A700" i="22"/>
  <c r="A699" i="22"/>
  <c r="A698" i="22"/>
  <c r="A697" i="22"/>
  <c r="A696" i="22"/>
  <c r="A695" i="22"/>
  <c r="A694" i="22"/>
  <c r="A693" i="22"/>
  <c r="A692" i="22"/>
  <c r="A691" i="22"/>
  <c r="A690" i="22"/>
  <c r="A689" i="22"/>
  <c r="A688" i="22"/>
  <c r="A687" i="22"/>
  <c r="A686" i="22"/>
  <c r="A685" i="22"/>
  <c r="A684" i="22"/>
  <c r="A683" i="22"/>
  <c r="A682" i="22"/>
  <c r="A681" i="22"/>
  <c r="A680" i="22"/>
  <c r="A679" i="22"/>
  <c r="A678" i="22"/>
  <c r="A677" i="22"/>
  <c r="A676" i="22"/>
  <c r="A675" i="22"/>
  <c r="A674" i="22"/>
  <c r="A673" i="22"/>
  <c r="A672" i="22"/>
  <c r="A671" i="22"/>
  <c r="A670" i="22"/>
  <c r="A669" i="22"/>
  <c r="A668" i="22"/>
  <c r="A667" i="22"/>
  <c r="A666" i="22"/>
  <c r="A665" i="22"/>
  <c r="A664" i="22"/>
  <c r="A663" i="22"/>
  <c r="A662" i="22"/>
  <c r="A661" i="22"/>
  <c r="A660" i="22"/>
  <c r="A659" i="22"/>
  <c r="A658" i="22"/>
  <c r="A657" i="22"/>
  <c r="A656" i="22"/>
  <c r="A655" i="22"/>
  <c r="A654" i="22"/>
  <c r="A653" i="22"/>
  <c r="A652" i="22"/>
  <c r="A651" i="22"/>
  <c r="A650" i="22"/>
  <c r="A649" i="22"/>
  <c r="A648" i="22"/>
  <c r="A647" i="22"/>
  <c r="A646" i="22"/>
  <c r="A645" i="22"/>
  <c r="A644" i="22"/>
  <c r="A643" i="22"/>
  <c r="A642" i="22"/>
  <c r="A641" i="22"/>
  <c r="A640" i="22"/>
  <c r="A639" i="22"/>
  <c r="A638" i="22"/>
  <c r="A637" i="22"/>
  <c r="A636" i="22"/>
  <c r="A635" i="22"/>
  <c r="A634" i="22"/>
  <c r="A633" i="22"/>
  <c r="A632" i="22"/>
  <c r="A631" i="22"/>
  <c r="A630" i="22"/>
  <c r="A629" i="22"/>
  <c r="A628" i="22"/>
  <c r="A627" i="22"/>
  <c r="A626" i="22"/>
  <c r="A625" i="22"/>
  <c r="A624" i="22"/>
  <c r="A623" i="22"/>
  <c r="A622" i="22"/>
  <c r="A621" i="22"/>
  <c r="A620" i="22"/>
  <c r="A619" i="22"/>
  <c r="A618" i="22"/>
  <c r="A617" i="22"/>
  <c r="A616" i="22"/>
  <c r="A615" i="22"/>
  <c r="A614" i="22"/>
  <c r="A613" i="22"/>
  <c r="A612" i="22"/>
  <c r="A611" i="22"/>
  <c r="A610" i="22"/>
  <c r="A609" i="22"/>
  <c r="A608" i="22"/>
  <c r="A607" i="22"/>
  <c r="A606" i="22"/>
  <c r="A605" i="22"/>
  <c r="A604" i="22"/>
  <c r="A603" i="22"/>
  <c r="A602" i="22"/>
  <c r="A601" i="22"/>
  <c r="A600" i="22"/>
  <c r="A599" i="22"/>
  <c r="A598" i="22"/>
  <c r="A597" i="22"/>
  <c r="A596" i="22"/>
  <c r="A595" i="22"/>
  <c r="A594" i="22"/>
  <c r="A593" i="22"/>
  <c r="A592" i="22"/>
  <c r="A591" i="22"/>
  <c r="A590" i="22"/>
  <c r="A589" i="22"/>
  <c r="A588" i="22"/>
  <c r="A587" i="22"/>
  <c r="A586" i="22"/>
  <c r="A585" i="22"/>
  <c r="A584" i="22"/>
  <c r="A583" i="22"/>
  <c r="A582" i="22"/>
  <c r="A581" i="22"/>
  <c r="A580" i="22"/>
  <c r="A579" i="22"/>
  <c r="A578" i="22"/>
  <c r="A577" i="22"/>
  <c r="A576" i="22"/>
  <c r="A575" i="22"/>
  <c r="A574" i="22"/>
  <c r="A573" i="22"/>
  <c r="A572" i="22"/>
  <c r="A571" i="22"/>
  <c r="A570" i="22"/>
  <c r="A569" i="22"/>
  <c r="A568" i="22"/>
  <c r="A567" i="22"/>
  <c r="A566" i="22"/>
  <c r="A565" i="22"/>
  <c r="A564" i="22"/>
  <c r="A563" i="22"/>
  <c r="A562" i="22"/>
  <c r="A561" i="22"/>
  <c r="A560" i="22"/>
  <c r="A559" i="22"/>
  <c r="A558" i="22"/>
  <c r="A557" i="22"/>
  <c r="A556" i="22"/>
  <c r="A555" i="22"/>
  <c r="A554" i="22"/>
  <c r="A553" i="22"/>
  <c r="A552" i="22"/>
  <c r="A551" i="22"/>
  <c r="A550" i="22"/>
  <c r="A549" i="22"/>
  <c r="A548" i="22"/>
  <c r="A547" i="22"/>
  <c r="A546" i="22"/>
  <c r="A545" i="22"/>
  <c r="A544" i="22"/>
  <c r="A543" i="22"/>
  <c r="A542" i="22"/>
  <c r="A541" i="22"/>
  <c r="A540" i="22"/>
  <c r="A539" i="22"/>
  <c r="A538" i="22"/>
  <c r="A537" i="22"/>
  <c r="A536" i="22"/>
  <c r="A535" i="22"/>
  <c r="A534" i="22"/>
  <c r="A533" i="22"/>
  <c r="A532" i="22"/>
  <c r="A531" i="22"/>
  <c r="A530" i="22"/>
  <c r="A529" i="22"/>
  <c r="A528" i="22"/>
  <c r="A527" i="22"/>
  <c r="A526" i="22"/>
  <c r="A525" i="22"/>
  <c r="A524" i="22"/>
  <c r="A523" i="22"/>
  <c r="A522" i="22"/>
  <c r="A521" i="22"/>
  <c r="A520" i="22"/>
  <c r="A519" i="22"/>
  <c r="A518" i="22"/>
  <c r="A517" i="22"/>
  <c r="A516" i="22"/>
  <c r="A515" i="22"/>
  <c r="A514" i="22"/>
  <c r="A513" i="22"/>
  <c r="A512" i="22"/>
  <c r="A511" i="22"/>
  <c r="A510" i="22"/>
  <c r="A509" i="22"/>
  <c r="A508" i="22"/>
  <c r="A507" i="22"/>
  <c r="A506" i="22"/>
  <c r="A505" i="22"/>
  <c r="A504" i="22"/>
  <c r="A503" i="22"/>
  <c r="A502" i="22"/>
  <c r="A501" i="22"/>
  <c r="A500" i="22"/>
  <c r="A499" i="22"/>
  <c r="A498" i="22"/>
  <c r="A497" i="22"/>
  <c r="A496" i="22"/>
  <c r="A495" i="22"/>
  <c r="A494" i="22"/>
  <c r="A493" i="22"/>
  <c r="A492" i="22"/>
  <c r="A491" i="22"/>
  <c r="A490" i="22"/>
  <c r="A489" i="22"/>
  <c r="A488" i="22"/>
  <c r="A487" i="22"/>
  <c r="A486" i="22"/>
  <c r="A485" i="22"/>
  <c r="A484" i="22"/>
  <c r="A483" i="22"/>
  <c r="A482" i="22"/>
  <c r="A481" i="22"/>
  <c r="A480" i="22"/>
  <c r="A479" i="22"/>
  <c r="A478" i="22"/>
  <c r="A477" i="22"/>
  <c r="A476" i="22"/>
  <c r="A475" i="22"/>
  <c r="A474" i="22"/>
  <c r="A473" i="22"/>
  <c r="A472" i="22"/>
  <c r="A471" i="22"/>
  <c r="A470" i="22"/>
  <c r="A469" i="22"/>
  <c r="A468" i="22"/>
  <c r="A467" i="22"/>
  <c r="A466" i="22"/>
  <c r="A465" i="22"/>
  <c r="A464" i="22"/>
  <c r="A463" i="22"/>
  <c r="A462" i="22"/>
  <c r="A461" i="22"/>
  <c r="A460" i="22"/>
  <c r="A459" i="22"/>
  <c r="A458" i="22"/>
  <c r="A457" i="22"/>
  <c r="A456" i="22"/>
  <c r="A455" i="22"/>
  <c r="A454" i="22"/>
  <c r="A453" i="22"/>
  <c r="A452" i="22"/>
  <c r="A451" i="22"/>
  <c r="A450" i="22"/>
  <c r="A449" i="22"/>
  <c r="A448" i="22"/>
  <c r="A447" i="22"/>
  <c r="A446" i="22"/>
  <c r="A445" i="22"/>
  <c r="A444" i="22"/>
  <c r="A443" i="22"/>
  <c r="A442" i="22"/>
  <c r="A441" i="22"/>
  <c r="A440" i="22"/>
  <c r="A439" i="22"/>
  <c r="A438" i="22"/>
  <c r="A437" i="22"/>
  <c r="A436" i="22"/>
  <c r="A435" i="22"/>
  <c r="A434" i="22"/>
  <c r="A433" i="22"/>
  <c r="A432" i="22"/>
  <c r="A431" i="22"/>
  <c r="A430" i="22"/>
  <c r="A429" i="22"/>
  <c r="A428" i="22"/>
  <c r="A427" i="22"/>
  <c r="A426" i="22"/>
  <c r="A425" i="22"/>
  <c r="A424" i="22"/>
  <c r="A423" i="22"/>
  <c r="A422" i="22"/>
  <c r="A421" i="22"/>
  <c r="A420" i="22"/>
  <c r="A419" i="22"/>
  <c r="A418" i="22"/>
  <c r="A417" i="22"/>
  <c r="A416" i="22"/>
  <c r="A415" i="22"/>
  <c r="A414" i="22"/>
  <c r="A413" i="22"/>
  <c r="A412" i="22"/>
  <c r="A411" i="22"/>
  <c r="A410" i="22"/>
  <c r="A409" i="22"/>
  <c r="A408" i="22"/>
  <c r="A407" i="22"/>
  <c r="A406" i="22"/>
  <c r="A405" i="22"/>
  <c r="A404" i="22"/>
  <c r="A403" i="22"/>
  <c r="A402" i="22"/>
  <c r="A401" i="22"/>
  <c r="A400" i="22"/>
  <c r="A399" i="22"/>
  <c r="A398" i="22"/>
  <c r="A397" i="22"/>
  <c r="A396" i="22"/>
  <c r="A395" i="22"/>
  <c r="A394" i="22"/>
  <c r="A393" i="22"/>
  <c r="A392" i="22"/>
  <c r="A391" i="22"/>
  <c r="A390" i="22"/>
  <c r="A389" i="22"/>
  <c r="A388" i="22"/>
  <c r="A387" i="22"/>
  <c r="A386" i="22"/>
  <c r="A385" i="22"/>
  <c r="A384" i="22"/>
  <c r="A383" i="22"/>
  <c r="A382" i="22"/>
  <c r="A381" i="22"/>
  <c r="A380" i="22"/>
  <c r="A379" i="22"/>
  <c r="A378" i="22"/>
  <c r="A377" i="22"/>
  <c r="A376" i="22"/>
  <c r="A375" i="22"/>
  <c r="A374" i="22"/>
  <c r="A373" i="22"/>
  <c r="A372" i="22"/>
  <c r="A371" i="22"/>
  <c r="A370" i="22"/>
  <c r="A369" i="22"/>
  <c r="A368" i="22"/>
  <c r="A367" i="22"/>
  <c r="A366" i="22"/>
  <c r="A365" i="22"/>
  <c r="A364" i="22"/>
  <c r="A363" i="22"/>
  <c r="A362" i="22"/>
  <c r="A361" i="22"/>
  <c r="A360" i="22"/>
  <c r="A359" i="22"/>
  <c r="A358" i="22"/>
  <c r="A357" i="22"/>
  <c r="A356" i="22"/>
  <c r="A355" i="22"/>
  <c r="A354" i="22"/>
  <c r="A353" i="22"/>
  <c r="A352" i="22"/>
  <c r="A351" i="22"/>
  <c r="A350" i="22"/>
  <c r="A349" i="22"/>
  <c r="A348" i="22"/>
  <c r="A347" i="22"/>
  <c r="A346" i="22"/>
  <c r="A345" i="22"/>
  <c r="A344" i="22"/>
  <c r="A343" i="22"/>
  <c r="A342" i="22"/>
  <c r="A341" i="22"/>
  <c r="A340" i="22"/>
  <c r="A339" i="22"/>
  <c r="A338" i="22"/>
  <c r="A337" i="22"/>
  <c r="A336" i="22"/>
  <c r="A335" i="22"/>
  <c r="A334" i="22"/>
  <c r="A333" i="22"/>
  <c r="A332" i="22"/>
  <c r="A331" i="22"/>
  <c r="A330" i="22"/>
  <c r="A329" i="22"/>
  <c r="A328" i="22"/>
  <c r="A327" i="22"/>
  <c r="A326" i="22"/>
  <c r="A325" i="22"/>
  <c r="A324" i="22"/>
  <c r="A323" i="22"/>
  <c r="A322" i="22"/>
  <c r="A321" i="22"/>
  <c r="A320" i="22"/>
  <c r="A319" i="22"/>
  <c r="A318" i="22"/>
  <c r="A317" i="22"/>
  <c r="A316" i="22"/>
  <c r="A315" i="22"/>
  <c r="A314" i="22"/>
  <c r="A313" i="22"/>
  <c r="A312" i="22"/>
  <c r="A311" i="22"/>
  <c r="A310" i="22"/>
  <c r="A309" i="22"/>
  <c r="A308" i="22"/>
  <c r="A307" i="22"/>
  <c r="A306" i="22"/>
  <c r="A305" i="22"/>
  <c r="A304" i="22"/>
  <c r="A303" i="22"/>
  <c r="A302" i="22"/>
  <c r="A301" i="22"/>
  <c r="A300" i="22"/>
  <c r="A299" i="22"/>
  <c r="A298" i="22"/>
  <c r="A297" i="22"/>
  <c r="A296" i="22"/>
  <c r="A295" i="22"/>
  <c r="A294" i="22"/>
  <c r="A293" i="22"/>
  <c r="A292" i="22"/>
  <c r="A291" i="22"/>
  <c r="A290" i="22"/>
  <c r="A289" i="22"/>
  <c r="A288" i="22"/>
  <c r="A287" i="22"/>
  <c r="A286" i="22"/>
  <c r="A285" i="22"/>
  <c r="A284" i="22"/>
  <c r="A283" i="22"/>
  <c r="A282" i="22"/>
  <c r="A281" i="22"/>
  <c r="A280" i="22"/>
  <c r="A279" i="22"/>
  <c r="A278" i="22"/>
  <c r="A277" i="22"/>
  <c r="A276" i="22"/>
  <c r="A275" i="22"/>
  <c r="A274" i="22"/>
  <c r="A273" i="22"/>
  <c r="A272" i="22"/>
  <c r="A271" i="22"/>
  <c r="A270" i="22"/>
  <c r="A269" i="22"/>
  <c r="A268" i="22"/>
  <c r="A267" i="22"/>
  <c r="A266" i="22"/>
  <c r="A265" i="22"/>
  <c r="A264" i="22"/>
  <c r="A263" i="22"/>
  <c r="A262" i="22"/>
  <c r="A261" i="22"/>
  <c r="A260" i="22"/>
  <c r="A259" i="22"/>
  <c r="A258" i="22"/>
  <c r="A257" i="22"/>
  <c r="A256" i="22"/>
  <c r="A255" i="22"/>
  <c r="A254" i="22"/>
  <c r="A253" i="22"/>
  <c r="A252" i="22"/>
  <c r="A251" i="22"/>
  <c r="A250" i="22"/>
  <c r="A249" i="22"/>
  <c r="A248" i="22"/>
  <c r="A247" i="22"/>
  <c r="A246" i="22"/>
  <c r="A245" i="22"/>
  <c r="A244" i="22"/>
  <c r="A243" i="22"/>
  <c r="A242" i="22"/>
  <c r="A241" i="22"/>
  <c r="A240" i="22"/>
  <c r="A239" i="22"/>
  <c r="A238" i="22"/>
  <c r="A237" i="22"/>
  <c r="A236" i="22"/>
  <c r="A235" i="22"/>
  <c r="A234" i="22"/>
  <c r="A233" i="22"/>
  <c r="A232" i="22"/>
  <c r="A231" i="22"/>
  <c r="A230" i="22"/>
  <c r="A229" i="22"/>
  <c r="A228" i="22"/>
  <c r="A227" i="22"/>
  <c r="A226" i="22"/>
  <c r="A225" i="22"/>
  <c r="A224" i="22"/>
  <c r="A223" i="22"/>
  <c r="A222" i="22"/>
  <c r="A221" i="22"/>
  <c r="A220" i="22"/>
  <c r="A219" i="22"/>
  <c r="A218" i="22"/>
  <c r="A217" i="22"/>
  <c r="A216" i="22"/>
  <c r="A215" i="22"/>
  <c r="A214" i="22"/>
  <c r="A213" i="22"/>
  <c r="A212" i="22"/>
  <c r="A211" i="22"/>
  <c r="A210" i="22"/>
  <c r="A209" i="22"/>
  <c r="A208" i="22"/>
  <c r="A207" i="22"/>
  <c r="A206" i="22"/>
  <c r="A205" i="22"/>
  <c r="A204" i="22"/>
  <c r="A203" i="22"/>
  <c r="A202" i="22"/>
  <c r="A201" i="22"/>
  <c r="A200" i="22"/>
  <c r="A199" i="22"/>
  <c r="A198" i="22"/>
  <c r="A197" i="22"/>
  <c r="A196" i="22"/>
  <c r="A195" i="22"/>
  <c r="A194" i="22"/>
  <c r="A193" i="22"/>
  <c r="A192" i="22"/>
  <c r="A191" i="22"/>
  <c r="A190" i="22"/>
  <c r="A189" i="22"/>
  <c r="A188" i="22"/>
  <c r="A187" i="22"/>
  <c r="A186" i="22"/>
  <c r="A185" i="22"/>
  <c r="A184" i="22"/>
  <c r="A183" i="22"/>
  <c r="A182" i="22"/>
  <c r="A181" i="22"/>
  <c r="A180" i="22"/>
  <c r="A179" i="22"/>
  <c r="A178" i="22"/>
  <c r="A177" i="22"/>
  <c r="A176" i="22"/>
  <c r="A175" i="22"/>
  <c r="A174" i="22"/>
  <c r="A173" i="22"/>
  <c r="A172" i="22"/>
  <c r="A171" i="22"/>
  <c r="A170" i="22"/>
  <c r="A169" i="22"/>
  <c r="A168" i="22"/>
  <c r="A167" i="22"/>
  <c r="A166" i="22"/>
  <c r="A165" i="22"/>
  <c r="A164" i="22"/>
  <c r="A163" i="22"/>
  <c r="A162" i="22"/>
  <c r="A161" i="22"/>
  <c r="A160" i="22"/>
  <c r="A159" i="22"/>
  <c r="A158" i="22"/>
  <c r="A157" i="22"/>
  <c r="A156" i="22"/>
  <c r="A155" i="22"/>
  <c r="A154" i="22"/>
  <c r="A153" i="22"/>
  <c r="A152" i="22"/>
  <c r="A151" i="22"/>
  <c r="A150" i="22"/>
  <c r="A149" i="22"/>
  <c r="A148" i="22"/>
  <c r="A147" i="22"/>
  <c r="A146" i="22"/>
  <c r="A145" i="22"/>
  <c r="A144" i="22"/>
  <c r="A143" i="22"/>
  <c r="A142" i="22"/>
  <c r="A141" i="22"/>
  <c r="A140" i="22"/>
  <c r="A139" i="22"/>
  <c r="A138" i="22"/>
  <c r="A137" i="22"/>
  <c r="A136" i="22"/>
  <c r="A135" i="22"/>
  <c r="A134" i="22"/>
  <c r="A133" i="22"/>
  <c r="A132" i="22"/>
  <c r="A131" i="22"/>
  <c r="A130" i="22"/>
  <c r="A129" i="22"/>
  <c r="A128" i="22"/>
  <c r="A127" i="22"/>
  <c r="A126" i="22"/>
  <c r="A125" i="22"/>
  <c r="A124" i="22"/>
  <c r="A123" i="22"/>
  <c r="A122" i="22"/>
  <c r="A121" i="22"/>
  <c r="A120" i="22"/>
  <c r="A119" i="22"/>
  <c r="A118" i="22"/>
  <c r="A117" i="22"/>
  <c r="A116" i="22"/>
  <c r="A115" i="22"/>
  <c r="A114" i="22"/>
  <c r="A113" i="22"/>
  <c r="A112" i="22"/>
  <c r="A111" i="22"/>
  <c r="A110" i="22"/>
  <c r="A109" i="22"/>
  <c r="A108" i="22"/>
  <c r="A107" i="22"/>
  <c r="A106" i="22"/>
  <c r="A105" i="22"/>
  <c r="A104" i="22"/>
  <c r="A103" i="22"/>
  <c r="A102" i="22"/>
  <c r="A101" i="22"/>
  <c r="A100" i="22"/>
  <c r="A99" i="22"/>
  <c r="A98" i="22"/>
  <c r="A97" i="22"/>
  <c r="A96" i="22"/>
  <c r="A95" i="22"/>
  <c r="A94" i="22"/>
  <c r="A93" i="22"/>
  <c r="A92" i="22"/>
  <c r="A91" i="22"/>
  <c r="A90" i="22"/>
  <c r="A89" i="22"/>
  <c r="A88" i="22"/>
  <c r="A87" i="22"/>
  <c r="A86" i="22"/>
  <c r="A85" i="22"/>
  <c r="A84" i="22"/>
  <c r="A83" i="22"/>
  <c r="A82" i="22"/>
  <c r="A81" i="22"/>
  <c r="A80" i="22"/>
  <c r="A79" i="22"/>
  <c r="A78" i="22"/>
  <c r="A77" i="22"/>
  <c r="A76" i="22"/>
  <c r="A75" i="22"/>
  <c r="A74" i="22"/>
  <c r="A73" i="22"/>
  <c r="A72" i="22"/>
  <c r="A71" i="22"/>
  <c r="A70" i="22"/>
  <c r="A69" i="22"/>
  <c r="A68" i="22"/>
  <c r="A67" i="22"/>
  <c r="A66" i="22"/>
  <c r="A65" i="22"/>
  <c r="A64" i="22"/>
  <c r="A63" i="22"/>
  <c r="A62" i="22"/>
  <c r="A61" i="22"/>
  <c r="A60" i="22"/>
  <c r="A59" i="22"/>
  <c r="A58" i="22"/>
  <c r="A57" i="22"/>
  <c r="A56" i="22"/>
  <c r="A55" i="22"/>
  <c r="A54" i="22"/>
  <c r="A53" i="22"/>
  <c r="A52" i="22"/>
  <c r="A51" i="22"/>
  <c r="A50" i="22"/>
  <c r="A49" i="22"/>
  <c r="A48" i="22"/>
  <c r="A47" i="22"/>
  <c r="A46" i="22"/>
  <c r="A45" i="22"/>
  <c r="A44" i="22"/>
  <c r="A43" i="22"/>
  <c r="A42" i="22"/>
  <c r="A41" i="22"/>
  <c r="A40" i="22"/>
  <c r="A39" i="22"/>
  <c r="A38" i="22"/>
  <c r="A37" i="22"/>
  <c r="A36" i="22"/>
  <c r="A35" i="22"/>
  <c r="A34" i="22"/>
  <c r="A33" i="22"/>
  <c r="A32" i="22"/>
  <c r="A31" i="22"/>
  <c r="A30" i="22"/>
  <c r="A29" i="22"/>
  <c r="A28" i="22"/>
  <c r="A27" i="22"/>
  <c r="A26" i="22"/>
  <c r="A25" i="22"/>
  <c r="A24" i="22"/>
  <c r="A23" i="22"/>
  <c r="A22" i="22"/>
  <c r="A21" i="22"/>
  <c r="A20" i="22"/>
  <c r="A19" i="22"/>
  <c r="A18" i="22"/>
  <c r="A17" i="22"/>
  <c r="A16" i="22"/>
  <c r="A15" i="22"/>
  <c r="A14" i="22"/>
  <c r="A13" i="22"/>
  <c r="A12" i="22"/>
  <c r="A11" i="22"/>
  <c r="A10" i="22"/>
  <c r="A9" i="22"/>
  <c r="A8" i="22"/>
  <c r="A7" i="22"/>
  <c r="A6" i="22"/>
  <c r="A5" i="22"/>
  <c r="A4" i="22"/>
  <c r="A3" i="22"/>
  <c r="A2" i="22"/>
  <c r="A1" i="22"/>
  <c r="E16" i="43" l="1"/>
  <c r="G15" i="42"/>
  <c r="F16" i="43"/>
  <c r="H15" i="42"/>
  <c r="H61" i="42" s="1"/>
  <c r="H30" i="33"/>
  <c r="H33" i="33" s="1"/>
  <c r="N30" i="33"/>
  <c r="N33" i="33" s="1"/>
  <c r="H31" i="30"/>
  <c r="H34" i="30" s="1"/>
  <c r="E32" i="31"/>
  <c r="F31" i="30"/>
  <c r="F34" i="30" s="1"/>
  <c r="E32" i="32"/>
  <c r="G157" i="32"/>
  <c r="L30" i="33"/>
  <c r="L33" i="33" s="1"/>
  <c r="G30" i="33"/>
  <c r="G33" i="33" s="1"/>
  <c r="G61" i="42"/>
  <c r="E30" i="33"/>
  <c r="J30" i="33"/>
  <c r="J33" i="33" s="1"/>
  <c r="O30" i="33"/>
  <c r="O33" i="33" s="1"/>
  <c r="I31" i="30"/>
  <c r="I34" i="30" s="1"/>
  <c r="F166" i="32"/>
  <c r="F32" i="31"/>
  <c r="E98" i="31"/>
  <c r="G97" i="31"/>
  <c r="E44" i="41"/>
  <c r="E46" i="41" s="1"/>
  <c r="E48" i="41" s="1"/>
  <c r="E15" i="42" s="1"/>
  <c r="G20" i="28"/>
  <c r="M30" i="33"/>
  <c r="M33" i="33" s="1"/>
  <c r="G31" i="30"/>
  <c r="G34" i="30" s="1"/>
  <c r="F32" i="32"/>
  <c r="G87" i="32"/>
  <c r="G165" i="32"/>
  <c r="H66" i="35"/>
  <c r="H65" i="30"/>
  <c r="H68" i="30" s="1"/>
  <c r="J22" i="30"/>
  <c r="E68" i="35"/>
  <c r="P29" i="33"/>
  <c r="G31" i="32"/>
  <c r="G31" i="31"/>
  <c r="F168" i="31"/>
  <c r="G96" i="32"/>
  <c r="G89" i="31"/>
  <c r="S21" i="36"/>
  <c r="F30" i="33"/>
  <c r="F33" i="33" s="1"/>
  <c r="I30" i="33"/>
  <c r="I33" i="33" s="1"/>
  <c r="J30" i="30"/>
  <c r="G23" i="32"/>
  <c r="E166" i="32"/>
  <c r="G23" i="31"/>
  <c r="F98" i="31"/>
  <c r="F10" i="47"/>
  <c r="E10" i="38"/>
  <c r="E196" i="43"/>
  <c r="E10" i="47"/>
  <c r="G157" i="31"/>
  <c r="G168" i="31" s="1"/>
  <c r="E168" i="31"/>
  <c r="F42" i="36"/>
  <c r="S42" i="36" s="1"/>
  <c r="S41" i="36"/>
  <c r="E33" i="33"/>
  <c r="G155" i="31"/>
  <c r="E55" i="46"/>
  <c r="E69" i="34"/>
  <c r="P22" i="33"/>
  <c r="G165" i="31"/>
  <c r="E58" i="42"/>
  <c r="E60" i="42" s="1"/>
  <c r="E68" i="46"/>
  <c r="E31" i="30"/>
  <c r="E89" i="32"/>
  <c r="F98" i="32"/>
  <c r="F99" i="32" s="1"/>
  <c r="F10" i="38"/>
  <c r="E95" i="39"/>
  <c r="F68" i="35"/>
  <c r="I65" i="30"/>
  <c r="I68" i="30" s="1"/>
  <c r="G51" i="28"/>
  <c r="F223" i="29"/>
  <c r="E223" i="29"/>
  <c r="G65" i="30"/>
  <c r="G68" i="30" s="1"/>
  <c r="J64" i="30"/>
  <c r="F65" i="30"/>
  <c r="F68" i="30" s="1"/>
  <c r="J56" i="30"/>
  <c r="E65" i="30"/>
  <c r="E68" i="30" s="1"/>
  <c r="E65" i="31"/>
  <c r="G64" i="31"/>
  <c r="F65" i="31"/>
  <c r="G56" i="31"/>
  <c r="E131" i="31"/>
  <c r="G130" i="31"/>
  <c r="G122" i="31"/>
  <c r="G204" i="31"/>
  <c r="G202" i="31"/>
  <c r="G192" i="31"/>
  <c r="G194" i="31"/>
  <c r="F205" i="31"/>
  <c r="E205" i="31"/>
  <c r="F64" i="32"/>
  <c r="G63" i="32"/>
  <c r="E64" i="32"/>
  <c r="G55" i="32"/>
  <c r="G130" i="32"/>
  <c r="G121" i="32"/>
  <c r="F133" i="32"/>
  <c r="E123" i="32"/>
  <c r="E132" i="32"/>
  <c r="G132" i="32" s="1"/>
  <c r="E198" i="32"/>
  <c r="F198" i="32"/>
  <c r="G197" i="32"/>
  <c r="G189" i="32"/>
  <c r="K63" i="33"/>
  <c r="K66" i="33" s="1"/>
  <c r="P62" i="33"/>
  <c r="N63" i="33"/>
  <c r="N66" i="33" s="1"/>
  <c r="M63" i="33"/>
  <c r="M66" i="33" s="1"/>
  <c r="P55" i="33"/>
  <c r="L63" i="33"/>
  <c r="L66" i="33" s="1"/>
  <c r="J63" i="33"/>
  <c r="J66" i="33" s="1"/>
  <c r="I63" i="33"/>
  <c r="I66" i="33" s="1"/>
  <c r="H63" i="33"/>
  <c r="H66" i="33" s="1"/>
  <c r="F63" i="33"/>
  <c r="F66" i="33" s="1"/>
  <c r="E63" i="33"/>
  <c r="F68" i="46"/>
  <c r="F55" i="46"/>
  <c r="F69" i="34"/>
  <c r="G69" i="34"/>
  <c r="H67" i="34"/>
  <c r="H58" i="34"/>
  <c r="F302" i="34"/>
  <c r="G34" i="34"/>
  <c r="E302" i="34"/>
  <c r="E34" i="34"/>
  <c r="F34" i="34"/>
  <c r="H23" i="34"/>
  <c r="H32" i="34"/>
  <c r="G68" i="35"/>
  <c r="H57" i="35"/>
  <c r="G34" i="35"/>
  <c r="F34" i="35"/>
  <c r="F357" i="35"/>
  <c r="E34" i="35"/>
  <c r="H32" i="35"/>
  <c r="E357" i="35"/>
  <c r="H23" i="35"/>
  <c r="E63" i="36"/>
  <c r="F83" i="36"/>
  <c r="F84" i="36" s="1"/>
  <c r="S63" i="36"/>
  <c r="F58" i="42"/>
  <c r="F60" i="42" s="1"/>
  <c r="F44" i="41"/>
  <c r="F46" i="41" s="1"/>
  <c r="F48" i="41" s="1"/>
  <c r="F15" i="42" s="1"/>
  <c r="F95" i="39"/>
  <c r="F196" i="43"/>
  <c r="E11" i="37"/>
  <c r="E41" i="36"/>
  <c r="E21" i="36"/>
  <c r="E42" i="36" l="1"/>
  <c r="G166" i="32"/>
  <c r="E93" i="43"/>
  <c r="E100" i="43" s="1"/>
  <c r="E177" i="43" s="1"/>
  <c r="E180" i="43" s="1"/>
  <c r="E61" i="42"/>
  <c r="G98" i="31"/>
  <c r="P33" i="33"/>
  <c r="G32" i="31"/>
  <c r="P30" i="33"/>
  <c r="G32" i="32"/>
  <c r="F93" i="43"/>
  <c r="F100" i="43" s="1"/>
  <c r="F177" i="43" s="1"/>
  <c r="F180" i="43" s="1"/>
  <c r="F61" i="42"/>
  <c r="J31" i="30"/>
  <c r="E34" i="30"/>
  <c r="J34" i="30" s="1"/>
  <c r="H68" i="35"/>
  <c r="G205" i="31"/>
  <c r="G98" i="32"/>
  <c r="E99" i="32"/>
  <c r="G99" i="32" s="1"/>
  <c r="G89" i="32"/>
  <c r="J68" i="30"/>
  <c r="J65" i="30"/>
  <c r="G65" i="31"/>
  <c r="G131" i="31"/>
  <c r="G64" i="32"/>
  <c r="G123" i="32"/>
  <c r="E133" i="32"/>
  <c r="G133" i="32" s="1"/>
  <c r="G198" i="32"/>
  <c r="E66" i="33"/>
  <c r="P66" i="33" s="1"/>
  <c r="P63" i="33"/>
  <c r="H69" i="34"/>
  <c r="H34" i="34"/>
  <c r="H34" i="35"/>
  <c r="E83" i="36"/>
  <c r="S83" i="36"/>
  <c r="E84" i="36"/>
  <c r="S84" i="36"/>
</calcChain>
</file>

<file path=xl/comments1.xml><?xml version="1.0" encoding="utf-8"?>
<comments xmlns="http://schemas.openxmlformats.org/spreadsheetml/2006/main">
  <authors>
    <author>Snehal Salunkhe</author>
  </authors>
  <commentList>
    <comment ref="E11" authorId="0" shapeId="0">
      <text>
        <r>
          <rPr>
            <b/>
            <sz val="9"/>
            <color indexed="81"/>
            <rFont val="Tahoma"/>
            <family val="2"/>
          </rPr>
          <t xml:space="preserve">[Date Format: dd'/'MM'/'yyyy]
</t>
        </r>
      </text>
    </comment>
    <comment ref="F11" authorId="0" shapeId="0">
      <text>
        <r>
          <rPr>
            <b/>
            <sz val="9"/>
            <color indexed="81"/>
            <rFont val="Tahoma"/>
            <family val="2"/>
          </rPr>
          <t xml:space="preserve">[Date Format: dd'/'MM'/'yyyy]
</t>
        </r>
      </text>
    </comment>
    <comment ref="E12" authorId="0" shapeId="0">
      <text>
        <r>
          <rPr>
            <b/>
            <sz val="9"/>
            <color indexed="81"/>
            <rFont val="Tahoma"/>
            <family val="2"/>
          </rPr>
          <t xml:space="preserve">[Date Format: dd'/'MM'/'yyyy]
</t>
        </r>
      </text>
    </comment>
    <comment ref="F12" authorId="0" shapeId="0">
      <text>
        <r>
          <rPr>
            <b/>
            <sz val="9"/>
            <color indexed="81"/>
            <rFont val="Tahoma"/>
            <family val="2"/>
          </rPr>
          <t xml:space="preserve">[Date Format: dd'/'MM'/'yyyy]
</t>
        </r>
      </text>
    </comment>
  </commentList>
</comments>
</file>

<file path=xl/comments10.xml><?xml version="1.0" encoding="utf-8"?>
<comments xmlns="http://schemas.openxmlformats.org/spreadsheetml/2006/main">
  <authors>
    <author>Snehal Salunkhe</author>
    <author>Rema Kilani</author>
  </authors>
  <commentList>
    <comment ref="E11" authorId="0" shapeId="0">
      <text>
        <r>
          <rPr>
            <b/>
            <sz val="9"/>
            <color indexed="81"/>
            <rFont val="Tahoma"/>
            <family val="2"/>
          </rPr>
          <t xml:space="preserve">[Date Format: dd'/'MM'/'yyyy]
</t>
        </r>
      </text>
    </comment>
    <comment ref="F11" authorId="0" shapeId="0">
      <text>
        <r>
          <rPr>
            <b/>
            <sz val="9"/>
            <color indexed="81"/>
            <rFont val="Tahoma"/>
            <family val="2"/>
          </rPr>
          <t xml:space="preserve">[User-Added Date]
</t>
        </r>
      </text>
    </comment>
    <comment ref="G11" authorId="1" shapeId="0">
      <text>
        <r>
          <rPr>
            <b/>
            <sz val="9"/>
            <color indexed="81"/>
            <rFont val="Tahoma"/>
            <family val="2"/>
          </rPr>
          <t xml:space="preserve">[User-Added Date]
</t>
        </r>
      </text>
    </comment>
    <comment ref="H11" authorId="1" shapeId="0">
      <text>
        <r>
          <rPr>
            <b/>
            <sz val="9"/>
            <color indexed="81"/>
            <rFont val="Tahoma"/>
            <family val="2"/>
          </rPr>
          <t xml:space="preserve">[User-Added Date]
</t>
        </r>
      </text>
    </comment>
    <comment ref="E12" authorId="0" shapeId="0">
      <text>
        <r>
          <rPr>
            <b/>
            <sz val="9"/>
            <color indexed="81"/>
            <rFont val="Tahoma"/>
            <family val="2"/>
          </rPr>
          <t xml:space="preserve">[Date Format: dd'/'MM'/'yyyy]
</t>
        </r>
      </text>
    </comment>
    <comment ref="F12" authorId="0" shapeId="0">
      <text>
        <r>
          <rPr>
            <b/>
            <sz val="9"/>
            <color indexed="81"/>
            <rFont val="Tahoma"/>
            <family val="2"/>
          </rPr>
          <t xml:space="preserve">[User-Added Date]
</t>
        </r>
      </text>
    </comment>
    <comment ref="G12" authorId="1" shapeId="0">
      <text>
        <r>
          <rPr>
            <b/>
            <sz val="9"/>
            <color indexed="81"/>
            <rFont val="Tahoma"/>
            <family val="2"/>
          </rPr>
          <t xml:space="preserve">[User-Added Date]
</t>
        </r>
      </text>
    </comment>
    <comment ref="H12" authorId="1" shapeId="0">
      <text>
        <r>
          <rPr>
            <b/>
            <sz val="9"/>
            <color indexed="81"/>
            <rFont val="Tahoma"/>
            <family val="2"/>
          </rPr>
          <t xml:space="preserve">[User-Added Date]
</t>
        </r>
      </text>
    </comment>
    <comment ref="D34" authorId="0" shapeId="0">
      <text>
        <r>
          <rPr>
            <b/>
            <sz val="9"/>
            <color indexed="81"/>
            <rFont val="Tahoma"/>
            <family val="2"/>
          </rPr>
          <t xml:space="preserve">This value is subtracted from the total | يتم طرح هذه القيمة من الإجمالي
</t>
        </r>
      </text>
    </comment>
    <comment ref="D37" authorId="0" shapeId="0">
      <text>
        <r>
          <rPr>
            <b/>
            <sz val="9"/>
            <color indexed="81"/>
            <rFont val="Tahoma"/>
            <family val="2"/>
          </rPr>
          <t xml:space="preserve">This value is subtracted from the total | يتم طرح هذه القيمة من الإجمالي
</t>
        </r>
      </text>
    </comment>
  </commentList>
</comments>
</file>

<file path=xl/comments11.xml><?xml version="1.0" encoding="utf-8"?>
<comments xmlns="http://schemas.openxmlformats.org/spreadsheetml/2006/main">
  <authors>
    <author>Snehal Salunkhe</author>
  </authors>
  <commentList>
    <comment ref="E11" authorId="0" shapeId="0">
      <text>
        <r>
          <rPr>
            <b/>
            <sz val="9"/>
            <color indexed="81"/>
            <rFont val="Tahoma"/>
            <family val="2"/>
          </rPr>
          <t xml:space="preserve">[Date Format: dd'/'MM'/'yyyy]
</t>
        </r>
      </text>
    </comment>
    <comment ref="F11" authorId="0" shapeId="0">
      <text>
        <r>
          <rPr>
            <b/>
            <sz val="9"/>
            <color indexed="81"/>
            <rFont val="Tahoma"/>
            <family val="2"/>
          </rPr>
          <t xml:space="preserve">[Date Format: dd'/'MM'/'yyyy]
</t>
        </r>
      </text>
    </comment>
    <comment ref="E12" authorId="0" shapeId="0">
      <text>
        <r>
          <rPr>
            <b/>
            <sz val="9"/>
            <color indexed="81"/>
            <rFont val="Tahoma"/>
            <family val="2"/>
          </rPr>
          <t xml:space="preserve">[Date Format: dd'/'MM'/'yyyy]
</t>
        </r>
      </text>
    </comment>
    <comment ref="F12" authorId="0" shapeId="0">
      <text>
        <r>
          <rPr>
            <b/>
            <sz val="9"/>
            <color indexed="81"/>
            <rFont val="Tahoma"/>
            <family val="2"/>
          </rPr>
          <t xml:space="preserve">[Date Format: dd'/'MM'/'yyyy]
</t>
        </r>
      </text>
    </comment>
  </commentList>
</comments>
</file>

<file path=xl/comments12.xml><?xml version="1.0" encoding="utf-8"?>
<comments xmlns="http://schemas.openxmlformats.org/spreadsheetml/2006/main">
  <authors>
    <author>Sujeet Rathod</author>
    <author>Snehal Salunkhe</author>
  </authors>
  <commentList>
    <comment ref="D19" authorId="0"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D27" authorId="0" shapeId="0">
      <text>
        <r>
          <rPr>
            <b/>
            <sz val="9"/>
            <color indexed="81"/>
            <rFont val="Tahoma"/>
          </rPr>
          <t xml:space="preserve">This value is subtracted from the total | يتم طرح هذه القيمة من الإجمالي
</t>
        </r>
      </text>
    </comment>
    <comment ref="D29" authorId="0"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E45" authorId="1" shapeId="0">
      <text>
        <r>
          <rPr>
            <b/>
            <sz val="9"/>
            <color indexed="81"/>
            <rFont val="Tahoma"/>
            <family val="2"/>
          </rPr>
          <t xml:space="preserve">[User-Added Date]
</t>
        </r>
      </text>
    </comment>
    <comment ref="F45" authorId="1" shapeId="0">
      <text>
        <r>
          <rPr>
            <b/>
            <sz val="9"/>
            <color indexed="81"/>
            <rFont val="Tahoma"/>
            <family val="2"/>
          </rPr>
          <t xml:space="preserve">[User-Added Date]
</t>
        </r>
      </text>
    </comment>
    <comment ref="G45" authorId="1" shapeId="0">
      <text>
        <r>
          <rPr>
            <b/>
            <sz val="9"/>
            <color indexed="81"/>
            <rFont val="Tahoma"/>
            <family val="2"/>
          </rPr>
          <t xml:space="preserve">[User-Added Date]
</t>
        </r>
      </text>
    </comment>
    <comment ref="H45" authorId="1" shapeId="0">
      <text>
        <r>
          <rPr>
            <b/>
            <sz val="9"/>
            <color indexed="81"/>
            <rFont val="Tahoma"/>
            <family val="2"/>
          </rPr>
          <t xml:space="preserve">[User-Added Date]
</t>
        </r>
      </text>
    </comment>
    <comment ref="I45" authorId="1" shapeId="0">
      <text>
        <r>
          <rPr>
            <b/>
            <sz val="9"/>
            <color indexed="81"/>
            <rFont val="Tahoma"/>
            <family val="2"/>
          </rPr>
          <t xml:space="preserve">[User-Added Date]
</t>
        </r>
      </text>
    </comment>
    <comment ref="J45" authorId="1" shapeId="0">
      <text>
        <r>
          <rPr>
            <b/>
            <sz val="9"/>
            <color indexed="81"/>
            <rFont val="Tahoma"/>
            <family val="2"/>
          </rPr>
          <t xml:space="preserve">[User-Added Date]
</t>
        </r>
      </text>
    </comment>
    <comment ref="K45" authorId="1" shapeId="0">
      <text>
        <r>
          <rPr>
            <b/>
            <sz val="9"/>
            <color indexed="81"/>
            <rFont val="Tahoma"/>
            <family val="2"/>
          </rPr>
          <t xml:space="preserve">[User-Added Date]
</t>
        </r>
      </text>
    </comment>
    <comment ref="L45" authorId="1" shapeId="0">
      <text>
        <r>
          <rPr>
            <b/>
            <sz val="9"/>
            <color indexed="81"/>
            <rFont val="Tahoma"/>
            <family val="2"/>
          </rPr>
          <t xml:space="preserve">[User-Added Date]
</t>
        </r>
      </text>
    </comment>
    <comment ref="M45" authorId="1" shapeId="0">
      <text>
        <r>
          <rPr>
            <b/>
            <sz val="9"/>
            <color indexed="81"/>
            <rFont val="Tahoma"/>
            <family val="2"/>
          </rPr>
          <t xml:space="preserve">[User-Added Date]
</t>
        </r>
      </text>
    </comment>
    <comment ref="N45" authorId="1" shapeId="0">
      <text>
        <r>
          <rPr>
            <b/>
            <sz val="9"/>
            <color indexed="81"/>
            <rFont val="Tahoma"/>
            <family val="2"/>
          </rPr>
          <t xml:space="preserve">[User-Added Date]
</t>
        </r>
      </text>
    </comment>
    <comment ref="O45" authorId="1" shapeId="0">
      <text>
        <r>
          <rPr>
            <b/>
            <sz val="9"/>
            <color indexed="81"/>
            <rFont val="Tahoma"/>
            <family val="2"/>
          </rPr>
          <t xml:space="preserve">[User-Added Date]
</t>
        </r>
      </text>
    </comment>
    <comment ref="P45" authorId="1" shapeId="0">
      <text>
        <r>
          <rPr>
            <b/>
            <sz val="9"/>
            <color indexed="81"/>
            <rFont val="Tahoma"/>
            <family val="2"/>
          </rPr>
          <t xml:space="preserve">[User-Added Date]
</t>
        </r>
      </text>
    </comment>
    <comment ref="E46" authorId="1" shapeId="0">
      <text>
        <r>
          <rPr>
            <b/>
            <sz val="9"/>
            <color indexed="81"/>
            <rFont val="Tahoma"/>
            <family val="2"/>
          </rPr>
          <t xml:space="preserve">[User-Added Date]
</t>
        </r>
      </text>
    </comment>
    <comment ref="F46" authorId="1" shapeId="0">
      <text>
        <r>
          <rPr>
            <b/>
            <sz val="9"/>
            <color indexed="81"/>
            <rFont val="Tahoma"/>
            <family val="2"/>
          </rPr>
          <t xml:space="preserve">[User-Added Date]
</t>
        </r>
      </text>
    </comment>
    <comment ref="G46" authorId="1" shapeId="0">
      <text>
        <r>
          <rPr>
            <b/>
            <sz val="9"/>
            <color indexed="81"/>
            <rFont val="Tahoma"/>
            <family val="2"/>
          </rPr>
          <t xml:space="preserve">[User-Added Date]
</t>
        </r>
      </text>
    </comment>
    <comment ref="H46" authorId="1" shapeId="0">
      <text>
        <r>
          <rPr>
            <b/>
            <sz val="9"/>
            <color indexed="81"/>
            <rFont val="Tahoma"/>
            <family val="2"/>
          </rPr>
          <t xml:space="preserve">[User-Added Date]
</t>
        </r>
      </text>
    </comment>
    <comment ref="I46" authorId="1" shapeId="0">
      <text>
        <r>
          <rPr>
            <b/>
            <sz val="9"/>
            <color indexed="81"/>
            <rFont val="Tahoma"/>
            <family val="2"/>
          </rPr>
          <t xml:space="preserve">[User-Added Date]
</t>
        </r>
      </text>
    </comment>
    <comment ref="J46" authorId="1" shapeId="0">
      <text>
        <r>
          <rPr>
            <b/>
            <sz val="9"/>
            <color indexed="81"/>
            <rFont val="Tahoma"/>
            <family val="2"/>
          </rPr>
          <t xml:space="preserve">[User-Added Date]
</t>
        </r>
      </text>
    </comment>
    <comment ref="K46" authorId="1" shapeId="0">
      <text>
        <r>
          <rPr>
            <b/>
            <sz val="9"/>
            <color indexed="81"/>
            <rFont val="Tahoma"/>
            <family val="2"/>
          </rPr>
          <t xml:space="preserve">[User-Added Date]
</t>
        </r>
      </text>
    </comment>
    <comment ref="L46" authorId="1" shapeId="0">
      <text>
        <r>
          <rPr>
            <b/>
            <sz val="9"/>
            <color indexed="81"/>
            <rFont val="Tahoma"/>
            <family val="2"/>
          </rPr>
          <t xml:space="preserve">[User-Added Date]
</t>
        </r>
      </text>
    </comment>
    <comment ref="M46" authorId="1" shapeId="0">
      <text>
        <r>
          <rPr>
            <b/>
            <sz val="9"/>
            <color indexed="81"/>
            <rFont val="Tahoma"/>
            <family val="2"/>
          </rPr>
          <t xml:space="preserve">[User-Added Date]
</t>
        </r>
      </text>
    </comment>
    <comment ref="N46" authorId="1" shapeId="0">
      <text>
        <r>
          <rPr>
            <b/>
            <sz val="9"/>
            <color indexed="81"/>
            <rFont val="Tahoma"/>
            <family val="2"/>
          </rPr>
          <t xml:space="preserve">[User-Added Date]
</t>
        </r>
      </text>
    </comment>
    <comment ref="O46" authorId="1" shapeId="0">
      <text>
        <r>
          <rPr>
            <b/>
            <sz val="9"/>
            <color indexed="81"/>
            <rFont val="Tahoma"/>
            <family val="2"/>
          </rPr>
          <t xml:space="preserve">[User-Added Date]
</t>
        </r>
      </text>
    </comment>
    <comment ref="P46" authorId="1" shapeId="0">
      <text>
        <r>
          <rPr>
            <b/>
            <sz val="9"/>
            <color indexed="81"/>
            <rFont val="Tahoma"/>
            <family val="2"/>
          </rPr>
          <t xml:space="preserve">[User-Added Date]
</t>
        </r>
      </text>
    </comment>
    <comment ref="D52" authorId="0"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D60" authorId="0" shapeId="0">
      <text>
        <r>
          <rPr>
            <b/>
            <sz val="9"/>
            <color indexed="81"/>
            <rFont val="Tahoma"/>
          </rPr>
          <t xml:space="preserve">This value is subtracted from the total | يتم طرح هذه القيمة من الإجمالي
</t>
        </r>
      </text>
    </comment>
    <comment ref="D62" authorId="0" shapeId="0">
      <text>
        <r>
          <rPr>
            <b/>
            <sz val="9"/>
            <color indexed="81"/>
            <rFont val="Tahoma"/>
          </rPr>
          <t xml:space="preserve">This value is subtracted from the total | يتم طرح هذه القيمة من الإجمالي
</t>
        </r>
        <r>
          <rPr>
            <sz val="9"/>
            <color indexed="81"/>
            <rFont val="Tahoma"/>
          </rPr>
          <t xml:space="preserve">
</t>
        </r>
      </text>
    </comment>
  </commentList>
</comments>
</file>

<file path=xl/comments13.xml><?xml version="1.0" encoding="utf-8"?>
<comments xmlns="http://schemas.openxmlformats.org/spreadsheetml/2006/main">
  <authors>
    <author>Snehal Salunkhe</author>
    <author>Sujeet Rathod</author>
  </authors>
  <commentList>
    <comment ref="E44" authorId="0" shapeId="0">
      <text>
        <r>
          <rPr>
            <b/>
            <sz val="9"/>
            <color indexed="81"/>
            <rFont val="Tahoma"/>
            <family val="2"/>
          </rPr>
          <t xml:space="preserve">[User-Added Date]
</t>
        </r>
      </text>
    </comment>
    <comment ref="F44" authorId="0" shapeId="0">
      <text>
        <r>
          <rPr>
            <b/>
            <sz val="9"/>
            <color indexed="81"/>
            <rFont val="Tahoma"/>
            <family val="2"/>
          </rPr>
          <t xml:space="preserve">[User-Added Date]
</t>
        </r>
      </text>
    </comment>
    <comment ref="G44" authorId="0" shapeId="0">
      <text>
        <r>
          <rPr>
            <b/>
            <sz val="9"/>
            <color indexed="81"/>
            <rFont val="Tahoma"/>
            <family val="2"/>
          </rPr>
          <t xml:space="preserve">[User-Added Date]
</t>
        </r>
      </text>
    </comment>
    <comment ref="E45" authorId="0" shapeId="0">
      <text>
        <r>
          <rPr>
            <b/>
            <sz val="9"/>
            <color indexed="81"/>
            <rFont val="Tahoma"/>
            <family val="2"/>
          </rPr>
          <t xml:space="preserve">[User-Added Date]
</t>
        </r>
      </text>
    </comment>
    <comment ref="F45" authorId="0" shapeId="0">
      <text>
        <r>
          <rPr>
            <b/>
            <sz val="9"/>
            <color indexed="81"/>
            <rFont val="Tahoma"/>
            <family val="2"/>
          </rPr>
          <t xml:space="preserve">[User-Added Date]
</t>
        </r>
      </text>
    </comment>
    <comment ref="G45" authorId="0" shapeId="0">
      <text>
        <r>
          <rPr>
            <b/>
            <sz val="9"/>
            <color indexed="81"/>
            <rFont val="Tahoma"/>
            <family val="2"/>
          </rPr>
          <t xml:space="preserve">[User-Added Date]
</t>
        </r>
      </text>
    </comment>
    <comment ref="D88" authorId="1" shapeId="0">
      <text>
        <r>
          <rPr>
            <b/>
            <sz val="9"/>
            <color indexed="81"/>
            <rFont val="Tahoma"/>
          </rPr>
          <t xml:space="preserve">This value is subtracted from the total | يتم طرح هذه القيمة من الإجمالي
</t>
        </r>
      </text>
    </comment>
    <comment ref="D97" authorId="1"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E111" authorId="0" shapeId="0">
      <text>
        <r>
          <rPr>
            <b/>
            <sz val="9"/>
            <color indexed="81"/>
            <rFont val="Tahoma"/>
            <family val="2"/>
          </rPr>
          <t xml:space="preserve">[User-Added Date]
</t>
        </r>
      </text>
    </comment>
    <comment ref="F111" authorId="0" shapeId="0">
      <text>
        <r>
          <rPr>
            <b/>
            <sz val="9"/>
            <color indexed="81"/>
            <rFont val="Tahoma"/>
            <family val="2"/>
          </rPr>
          <t xml:space="preserve">[User-Added Date]
</t>
        </r>
      </text>
    </comment>
    <comment ref="G111" authorId="0" shapeId="0">
      <text>
        <r>
          <rPr>
            <b/>
            <sz val="9"/>
            <color indexed="81"/>
            <rFont val="Tahoma"/>
            <family val="2"/>
          </rPr>
          <t xml:space="preserve">[User-Added Date]
</t>
        </r>
      </text>
    </comment>
    <comment ref="E112" authorId="0" shapeId="0">
      <text>
        <r>
          <rPr>
            <b/>
            <sz val="9"/>
            <color indexed="81"/>
            <rFont val="Tahoma"/>
            <family val="2"/>
          </rPr>
          <t xml:space="preserve">[User-Added Date]
</t>
        </r>
      </text>
    </comment>
    <comment ref="F112" authorId="0" shapeId="0">
      <text>
        <r>
          <rPr>
            <b/>
            <sz val="9"/>
            <color indexed="81"/>
            <rFont val="Tahoma"/>
            <family val="2"/>
          </rPr>
          <t xml:space="preserve">[User-Added Date]
</t>
        </r>
      </text>
    </comment>
    <comment ref="G112" authorId="0" shapeId="0">
      <text>
        <r>
          <rPr>
            <b/>
            <sz val="9"/>
            <color indexed="81"/>
            <rFont val="Tahoma"/>
            <family val="2"/>
          </rPr>
          <t xml:space="preserve">[User-Added Date]
</t>
        </r>
      </text>
    </comment>
    <comment ref="D122" authorId="1" shapeId="0">
      <text>
        <r>
          <rPr>
            <b/>
            <sz val="9"/>
            <color indexed="81"/>
            <rFont val="Tahoma"/>
          </rPr>
          <t xml:space="preserve">This value is subtracted from the total | يتم طرح هذه القيمة من الإجمالي
</t>
        </r>
      </text>
    </comment>
    <comment ref="D131" authorId="1"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E178" authorId="0" shapeId="0">
      <text>
        <r>
          <rPr>
            <b/>
            <sz val="9"/>
            <color indexed="81"/>
            <rFont val="Tahoma"/>
            <family val="2"/>
          </rPr>
          <t xml:space="preserve">[User-Added Date]
</t>
        </r>
      </text>
    </comment>
    <comment ref="F178" authorId="0" shapeId="0">
      <text>
        <r>
          <rPr>
            <b/>
            <sz val="9"/>
            <color indexed="81"/>
            <rFont val="Tahoma"/>
            <family val="2"/>
          </rPr>
          <t xml:space="preserve">[User-Added Date]
</t>
        </r>
      </text>
    </comment>
    <comment ref="G178" authorId="0" shapeId="0">
      <text>
        <r>
          <rPr>
            <b/>
            <sz val="9"/>
            <color indexed="81"/>
            <rFont val="Tahoma"/>
            <family val="2"/>
          </rPr>
          <t xml:space="preserve">[User-Added Date]
</t>
        </r>
      </text>
    </comment>
    <comment ref="E179" authorId="0" shapeId="0">
      <text>
        <r>
          <rPr>
            <b/>
            <sz val="9"/>
            <color indexed="81"/>
            <rFont val="Tahoma"/>
            <family val="2"/>
          </rPr>
          <t xml:space="preserve">[User-Added Date]
</t>
        </r>
      </text>
    </comment>
    <comment ref="F179" authorId="0" shapeId="0">
      <text>
        <r>
          <rPr>
            <b/>
            <sz val="9"/>
            <color indexed="81"/>
            <rFont val="Tahoma"/>
            <family val="2"/>
          </rPr>
          <t xml:space="preserve">[User-Added Date]
</t>
        </r>
      </text>
    </comment>
    <comment ref="G179" authorId="0" shapeId="0">
      <text>
        <r>
          <rPr>
            <b/>
            <sz val="9"/>
            <color indexed="81"/>
            <rFont val="Tahoma"/>
            <family val="2"/>
          </rPr>
          <t xml:space="preserve">[User-Added Date]
</t>
        </r>
      </text>
    </comment>
  </commentList>
</comments>
</file>

<file path=xl/comments14.xml><?xml version="1.0" encoding="utf-8"?>
<comments xmlns="http://schemas.openxmlformats.org/spreadsheetml/2006/main">
  <authors>
    <author>Snehal Salunkhe</author>
    <author>Sujeet Rathod</author>
  </authors>
  <commentList>
    <comment ref="E45" authorId="0" shapeId="0">
      <text>
        <r>
          <rPr>
            <b/>
            <sz val="9"/>
            <color indexed="81"/>
            <rFont val="Tahoma"/>
            <family val="2"/>
          </rPr>
          <t xml:space="preserve">[User-Added Date]
</t>
        </r>
      </text>
    </comment>
    <comment ref="F45" authorId="0" shapeId="0">
      <text>
        <r>
          <rPr>
            <b/>
            <sz val="9"/>
            <color indexed="81"/>
            <rFont val="Tahoma"/>
            <family val="2"/>
          </rPr>
          <t xml:space="preserve">[User-Added Date]
</t>
        </r>
      </text>
    </comment>
    <comment ref="G45" authorId="0" shapeId="0">
      <text>
        <r>
          <rPr>
            <b/>
            <sz val="9"/>
            <color indexed="81"/>
            <rFont val="Tahoma"/>
            <family val="2"/>
          </rPr>
          <t xml:space="preserve">[User-Added Date]
</t>
        </r>
      </text>
    </comment>
    <comment ref="E46" authorId="0" shapeId="0">
      <text>
        <r>
          <rPr>
            <b/>
            <sz val="9"/>
            <color indexed="81"/>
            <rFont val="Tahoma"/>
            <family val="2"/>
          </rPr>
          <t xml:space="preserve">[User-Added Date]
</t>
        </r>
      </text>
    </comment>
    <comment ref="F46" authorId="0" shapeId="0">
      <text>
        <r>
          <rPr>
            <b/>
            <sz val="9"/>
            <color indexed="81"/>
            <rFont val="Tahoma"/>
            <family val="2"/>
          </rPr>
          <t xml:space="preserve">[User-Added Date]
</t>
        </r>
      </text>
    </comment>
    <comment ref="G46" authorId="0" shapeId="0">
      <text>
        <r>
          <rPr>
            <b/>
            <sz val="9"/>
            <color indexed="81"/>
            <rFont val="Tahoma"/>
            <family val="2"/>
          </rPr>
          <t xml:space="preserve">[User-Added Date]
</t>
        </r>
      </text>
    </comment>
    <comment ref="E111" authorId="0" shapeId="0">
      <text>
        <r>
          <rPr>
            <b/>
            <sz val="9"/>
            <color indexed="81"/>
            <rFont val="Tahoma"/>
            <family val="2"/>
          </rPr>
          <t xml:space="preserve">[User-Added Date]
</t>
        </r>
      </text>
    </comment>
    <comment ref="F111" authorId="0" shapeId="0">
      <text>
        <r>
          <rPr>
            <b/>
            <sz val="9"/>
            <color indexed="81"/>
            <rFont val="Tahoma"/>
            <family val="2"/>
          </rPr>
          <t xml:space="preserve">[User-Added Date]
</t>
        </r>
      </text>
    </comment>
    <comment ref="G111" authorId="0" shapeId="0">
      <text>
        <r>
          <rPr>
            <b/>
            <sz val="9"/>
            <color indexed="81"/>
            <rFont val="Tahoma"/>
            <family val="2"/>
          </rPr>
          <t xml:space="preserve">[User-Added Date]
</t>
        </r>
      </text>
    </comment>
    <comment ref="E112" authorId="0" shapeId="0">
      <text>
        <r>
          <rPr>
            <b/>
            <sz val="9"/>
            <color indexed="81"/>
            <rFont val="Tahoma"/>
            <family val="2"/>
          </rPr>
          <t xml:space="preserve">[User-Added Date]
</t>
        </r>
      </text>
    </comment>
    <comment ref="F112" authorId="0" shapeId="0">
      <text>
        <r>
          <rPr>
            <b/>
            <sz val="9"/>
            <color indexed="81"/>
            <rFont val="Tahoma"/>
            <family val="2"/>
          </rPr>
          <t xml:space="preserve">[User-Added Date]
</t>
        </r>
      </text>
    </comment>
    <comment ref="G112" authorId="0" shapeId="0">
      <text>
        <r>
          <rPr>
            <b/>
            <sz val="9"/>
            <color indexed="81"/>
            <rFont val="Tahoma"/>
            <family val="2"/>
          </rPr>
          <t xml:space="preserve">[User-Added Date]
</t>
        </r>
      </text>
    </comment>
    <comment ref="D156" authorId="1" shapeId="0">
      <text>
        <r>
          <rPr>
            <b/>
            <sz val="9"/>
            <color indexed="81"/>
            <rFont val="Tahoma"/>
          </rPr>
          <t xml:space="preserve">This value is subtracted from the total | يتم طرح هذه القيمة من الإجمالي
</t>
        </r>
      </text>
    </comment>
    <comment ref="D166" authorId="1" shapeId="0">
      <text>
        <r>
          <rPr>
            <b/>
            <sz val="9"/>
            <color indexed="81"/>
            <rFont val="Tahoma"/>
          </rPr>
          <t xml:space="preserve">This value is subtracted from the total | يتم طرح هذه القيمة من الإجمالي
</t>
        </r>
      </text>
    </comment>
    <comment ref="E181" authorId="0" shapeId="0">
      <text>
        <r>
          <rPr>
            <b/>
            <sz val="9"/>
            <color indexed="81"/>
            <rFont val="Tahoma"/>
            <family val="2"/>
          </rPr>
          <t xml:space="preserve">[User-Added Date]
</t>
        </r>
      </text>
    </comment>
    <comment ref="F181" authorId="0" shapeId="0">
      <text>
        <r>
          <rPr>
            <b/>
            <sz val="9"/>
            <color indexed="81"/>
            <rFont val="Tahoma"/>
            <family val="2"/>
          </rPr>
          <t xml:space="preserve">[User-Added Date]
</t>
        </r>
      </text>
    </comment>
    <comment ref="G181" authorId="0" shapeId="0">
      <text>
        <r>
          <rPr>
            <b/>
            <sz val="9"/>
            <color indexed="81"/>
            <rFont val="Tahoma"/>
            <family val="2"/>
          </rPr>
          <t xml:space="preserve">[User-Added Date]
</t>
        </r>
      </text>
    </comment>
    <comment ref="E182" authorId="0" shapeId="0">
      <text>
        <r>
          <rPr>
            <b/>
            <sz val="9"/>
            <color indexed="81"/>
            <rFont val="Tahoma"/>
            <family val="2"/>
          </rPr>
          <t xml:space="preserve">[User-Added Date]
</t>
        </r>
      </text>
    </comment>
    <comment ref="F182" authorId="0" shapeId="0">
      <text>
        <r>
          <rPr>
            <b/>
            <sz val="9"/>
            <color indexed="81"/>
            <rFont val="Tahoma"/>
            <family val="2"/>
          </rPr>
          <t xml:space="preserve">[User-Added Date]
</t>
        </r>
      </text>
    </comment>
    <comment ref="G182" authorId="0" shapeId="0">
      <text>
        <r>
          <rPr>
            <b/>
            <sz val="9"/>
            <color indexed="81"/>
            <rFont val="Tahoma"/>
            <family val="2"/>
          </rPr>
          <t xml:space="preserve">[User-Added Date]
</t>
        </r>
      </text>
    </comment>
    <comment ref="D193" authorId="1" shapeId="0">
      <text>
        <r>
          <rPr>
            <b/>
            <sz val="9"/>
            <color indexed="81"/>
            <rFont val="Tahoma"/>
          </rPr>
          <t xml:space="preserve">This value is subtracted from the total | يتم طرح هذه القيمة من الإجمالي
</t>
        </r>
      </text>
    </comment>
    <comment ref="D203" authorId="1" shapeId="0">
      <text>
        <r>
          <rPr>
            <b/>
            <sz val="9"/>
            <color indexed="81"/>
            <rFont val="Tahoma"/>
          </rPr>
          <t xml:space="preserve">This value is subtracted from the total | يتم طرح هذه القيمة من الإجمالي
</t>
        </r>
      </text>
    </comment>
  </commentList>
</comments>
</file>

<file path=xl/comments15.xml><?xml version="1.0" encoding="utf-8"?>
<comments xmlns="http://schemas.openxmlformats.org/spreadsheetml/2006/main">
  <authors>
    <author>Sujeet Rathod</author>
    <author>Snehal Salunkhe</author>
  </authors>
  <commentList>
    <comment ref="D20" authorId="0" shapeId="0">
      <text>
        <r>
          <rPr>
            <b/>
            <sz val="9"/>
            <color indexed="81"/>
            <rFont val="Tahoma"/>
          </rPr>
          <t xml:space="preserve">This value is subtracted from the total | يتم طرح هذه القيمة من الإجمالي
</t>
        </r>
      </text>
    </comment>
    <comment ref="D28" authorId="0" shapeId="0">
      <text>
        <r>
          <rPr>
            <b/>
            <sz val="9"/>
            <color indexed="81"/>
            <rFont val="Tahoma"/>
          </rPr>
          <t xml:space="preserve">This value is subtracted from the total | يتم طرح هذه القيمة من الإجمالي
</t>
        </r>
      </text>
    </comment>
    <comment ref="D30" authorId="0" shapeId="0">
      <text>
        <r>
          <rPr>
            <b/>
            <sz val="9"/>
            <color indexed="81"/>
            <rFont val="Tahoma"/>
          </rPr>
          <t xml:space="preserve">This value is subtracted from the total | يتم طرح هذه القيمة من الإجمالي
</t>
        </r>
      </text>
    </comment>
    <comment ref="E46" authorId="1" shapeId="0">
      <text>
        <r>
          <rPr>
            <b/>
            <sz val="9"/>
            <color indexed="81"/>
            <rFont val="Tahoma"/>
            <family val="2"/>
          </rPr>
          <t xml:space="preserve">[User-Added Date]
</t>
        </r>
      </text>
    </comment>
    <comment ref="F46" authorId="1" shapeId="0">
      <text>
        <r>
          <rPr>
            <b/>
            <sz val="9"/>
            <color indexed="81"/>
            <rFont val="Tahoma"/>
            <family val="2"/>
          </rPr>
          <t xml:space="preserve">[User-Added Date]
</t>
        </r>
      </text>
    </comment>
    <comment ref="G46" authorId="1" shapeId="0">
      <text>
        <r>
          <rPr>
            <b/>
            <sz val="9"/>
            <color indexed="81"/>
            <rFont val="Tahoma"/>
            <family val="2"/>
          </rPr>
          <t xml:space="preserve">[User-Added Date]
</t>
        </r>
      </text>
    </comment>
    <comment ref="H46" authorId="1" shapeId="0">
      <text>
        <r>
          <rPr>
            <b/>
            <sz val="9"/>
            <color indexed="81"/>
            <rFont val="Tahoma"/>
            <family val="2"/>
          </rPr>
          <t xml:space="preserve">[User-Added Date]
</t>
        </r>
      </text>
    </comment>
    <comment ref="I46" authorId="1" shapeId="0">
      <text>
        <r>
          <rPr>
            <b/>
            <sz val="9"/>
            <color indexed="81"/>
            <rFont val="Tahoma"/>
            <family val="2"/>
          </rPr>
          <t xml:space="preserve">[User-Added Date]
</t>
        </r>
      </text>
    </comment>
    <comment ref="J46" authorId="1" shapeId="0">
      <text>
        <r>
          <rPr>
            <b/>
            <sz val="9"/>
            <color indexed="81"/>
            <rFont val="Tahoma"/>
            <family val="2"/>
          </rPr>
          <t xml:space="preserve">[User-Added Date]
</t>
        </r>
      </text>
    </comment>
    <comment ref="E47" authorId="1" shapeId="0">
      <text>
        <r>
          <rPr>
            <b/>
            <sz val="9"/>
            <color indexed="81"/>
            <rFont val="Tahoma"/>
            <family val="2"/>
          </rPr>
          <t xml:space="preserve">[User-Added Date]
</t>
        </r>
      </text>
    </comment>
    <comment ref="F47" authorId="1" shapeId="0">
      <text>
        <r>
          <rPr>
            <b/>
            <sz val="9"/>
            <color indexed="81"/>
            <rFont val="Tahoma"/>
            <family val="2"/>
          </rPr>
          <t xml:space="preserve">[User-Added Date]
</t>
        </r>
      </text>
    </comment>
    <comment ref="G47" authorId="1" shapeId="0">
      <text>
        <r>
          <rPr>
            <b/>
            <sz val="9"/>
            <color indexed="81"/>
            <rFont val="Tahoma"/>
            <family val="2"/>
          </rPr>
          <t xml:space="preserve">[User-Added Date]
</t>
        </r>
      </text>
    </comment>
    <comment ref="H47" authorId="1" shapeId="0">
      <text>
        <r>
          <rPr>
            <b/>
            <sz val="9"/>
            <color indexed="81"/>
            <rFont val="Tahoma"/>
            <family val="2"/>
          </rPr>
          <t xml:space="preserve">[User-Added Date]
</t>
        </r>
      </text>
    </comment>
    <comment ref="I47" authorId="1" shapeId="0">
      <text>
        <r>
          <rPr>
            <b/>
            <sz val="9"/>
            <color indexed="81"/>
            <rFont val="Tahoma"/>
            <family val="2"/>
          </rPr>
          <t xml:space="preserve">[User-Added Date]
</t>
        </r>
      </text>
    </comment>
    <comment ref="J47" authorId="1" shapeId="0">
      <text>
        <r>
          <rPr>
            <b/>
            <sz val="9"/>
            <color indexed="81"/>
            <rFont val="Tahoma"/>
            <family val="2"/>
          </rPr>
          <t xml:space="preserve">[User-Added Date]
</t>
        </r>
      </text>
    </comment>
    <comment ref="D54" authorId="0" shapeId="0">
      <text>
        <r>
          <rPr>
            <b/>
            <sz val="9"/>
            <color indexed="81"/>
            <rFont val="Tahoma"/>
          </rPr>
          <t xml:space="preserve">This value is subtracted from the total | يتم طرح هذه القيمة من الإجمالي
</t>
        </r>
      </text>
    </comment>
    <comment ref="D62" authorId="0" shapeId="0">
      <text>
        <r>
          <rPr>
            <b/>
            <sz val="9"/>
            <color indexed="81"/>
            <rFont val="Tahoma"/>
          </rPr>
          <t xml:space="preserve">This value is subtracted from the total | يتم طرح هذه القيمة من الإجمالي
</t>
        </r>
      </text>
    </comment>
    <comment ref="D64" authorId="0" shapeId="0">
      <text>
        <r>
          <rPr>
            <b/>
            <sz val="9"/>
            <color indexed="81"/>
            <rFont val="Tahoma"/>
          </rPr>
          <t xml:space="preserve">This value is subtracted from the total | يتم طرح هذه القيمة من الإجمالي
</t>
        </r>
      </text>
    </comment>
  </commentList>
</comments>
</file>

<file path=xl/comments16.xml><?xml version="1.0" encoding="utf-8"?>
<comments xmlns="http://schemas.openxmlformats.org/spreadsheetml/2006/main">
  <authors>
    <author>Snehal Salunkhe</author>
    <author>Sujeet Rathod</author>
    <author>Rema Kilani</author>
  </authors>
  <commentList>
    <comment ref="F13" authorId="0" shapeId="0">
      <text>
        <r>
          <rPr>
            <b/>
            <sz val="9"/>
            <color indexed="81"/>
            <rFont val="Tahoma"/>
            <family val="2"/>
          </rPr>
          <t xml:space="preserve">[User-Added Date]
</t>
        </r>
      </text>
    </comment>
    <comment ref="F14" authorId="0" shapeId="0">
      <text>
        <r>
          <rPr>
            <b/>
            <sz val="9"/>
            <color indexed="81"/>
            <rFont val="Tahoma"/>
            <family val="2"/>
          </rPr>
          <t xml:space="preserve">[User-Added Date]
</t>
        </r>
      </text>
    </comment>
    <comment ref="D19" authorId="1" shapeId="0">
      <text>
        <r>
          <rPr>
            <b/>
            <sz val="9"/>
            <color indexed="81"/>
            <rFont val="Tahoma"/>
          </rPr>
          <t xml:space="preserve">This value is subtracted from the total | يتم طرح هذه القيمة من الإجمالي
</t>
        </r>
      </text>
    </comment>
    <comment ref="G32" authorId="1"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D38" authorId="1" shapeId="0">
      <text>
        <r>
          <rPr>
            <b/>
            <sz val="9"/>
            <color indexed="81"/>
            <rFont val="Tahoma"/>
          </rPr>
          <t>Please fill this field in both Arabic and English languages | الرجاء تعبئة هذا الحقل باللغتين العربية والإنجليزية</t>
        </r>
      </text>
    </comment>
    <comment ref="G48" authorId="1"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E51" authorId="0" shapeId="0">
      <text>
        <r>
          <rPr>
            <b/>
            <sz val="9"/>
            <color indexed="81"/>
            <rFont val="Tahoma"/>
            <family val="2"/>
          </rPr>
          <t xml:space="preserve">[User-Added Date]
</t>
        </r>
      </text>
    </comment>
    <comment ref="F51" authorId="0" shapeId="0">
      <text>
        <r>
          <rPr>
            <b/>
            <sz val="9"/>
            <color indexed="81"/>
            <rFont val="Tahoma"/>
            <family val="2"/>
          </rPr>
          <t xml:space="preserve">[User-Added Date]
</t>
        </r>
      </text>
    </comment>
    <comment ref="G51" authorId="0" shapeId="0">
      <text>
        <r>
          <rPr>
            <b/>
            <sz val="9"/>
            <color indexed="81"/>
            <rFont val="Tahoma"/>
            <family val="2"/>
          </rPr>
          <t xml:space="preserve">[User-Added Date]
</t>
        </r>
      </text>
    </comment>
    <comment ref="H51" authorId="0" shapeId="0">
      <text>
        <r>
          <rPr>
            <b/>
            <sz val="9"/>
            <color indexed="81"/>
            <rFont val="Tahoma"/>
            <family val="2"/>
          </rPr>
          <t xml:space="preserve">[User-Added Date]
</t>
        </r>
      </text>
    </comment>
    <comment ref="I51" authorId="0" shapeId="0">
      <text>
        <r>
          <rPr>
            <b/>
            <sz val="9"/>
            <color indexed="81"/>
            <rFont val="Tahoma"/>
            <family val="2"/>
          </rPr>
          <t xml:space="preserve">[User-Added Date]
</t>
        </r>
      </text>
    </comment>
    <comment ref="E52" authorId="0" shapeId="0">
      <text>
        <r>
          <rPr>
            <b/>
            <sz val="9"/>
            <color indexed="81"/>
            <rFont val="Tahoma"/>
            <family val="2"/>
          </rPr>
          <t xml:space="preserve">[User-Added Date]
</t>
        </r>
      </text>
    </comment>
    <comment ref="F52" authorId="0" shapeId="0">
      <text>
        <r>
          <rPr>
            <b/>
            <sz val="9"/>
            <color indexed="81"/>
            <rFont val="Tahoma"/>
            <family val="2"/>
          </rPr>
          <t xml:space="preserve">[User-Added Date]
</t>
        </r>
      </text>
    </comment>
    <comment ref="G52" authorId="0" shapeId="0">
      <text>
        <r>
          <rPr>
            <b/>
            <sz val="9"/>
            <color indexed="81"/>
            <rFont val="Tahoma"/>
            <family val="2"/>
          </rPr>
          <t xml:space="preserve">[User-Added Date]
</t>
        </r>
      </text>
    </comment>
    <comment ref="H52" authorId="0" shapeId="0">
      <text>
        <r>
          <rPr>
            <b/>
            <sz val="9"/>
            <color indexed="81"/>
            <rFont val="Tahoma"/>
            <family val="2"/>
          </rPr>
          <t xml:space="preserve">[User-Added Date]
</t>
        </r>
      </text>
    </comment>
    <comment ref="I52" authorId="0" shapeId="0">
      <text>
        <r>
          <rPr>
            <b/>
            <sz val="9"/>
            <color indexed="81"/>
            <rFont val="Tahoma"/>
            <family val="2"/>
          </rPr>
          <t xml:space="preserve">[User-Added Date]
</t>
        </r>
      </text>
    </comment>
    <comment ref="D54" authorId="1" shapeId="0">
      <text>
        <r>
          <rPr>
            <b/>
            <sz val="9"/>
            <color indexed="81"/>
            <rFont val="Tahoma"/>
          </rPr>
          <t>Please fill this field in both Arabic and English languages | الرجاء تعبئة هذا الحقل باللغتين العربية والإنجليزية</t>
        </r>
      </text>
    </comment>
    <comment ref="G64" authorId="1"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G79" authorId="1"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E82" authorId="0" shapeId="0">
      <text>
        <r>
          <rPr>
            <b/>
            <sz val="9"/>
            <color indexed="81"/>
            <rFont val="Tahoma"/>
            <family val="2"/>
          </rPr>
          <t xml:space="preserve">[User-Added Date]
</t>
        </r>
      </text>
    </comment>
    <comment ref="F82" authorId="0" shapeId="0">
      <text>
        <r>
          <rPr>
            <b/>
            <sz val="9"/>
            <color indexed="81"/>
            <rFont val="Tahoma"/>
            <family val="2"/>
          </rPr>
          <t xml:space="preserve">[User-Added Date]
</t>
        </r>
      </text>
    </comment>
    <comment ref="G82" authorId="0" shapeId="0">
      <text>
        <r>
          <rPr>
            <b/>
            <sz val="9"/>
            <color indexed="81"/>
            <rFont val="Tahoma"/>
            <family val="2"/>
          </rPr>
          <t xml:space="preserve">[User-Added Date]
</t>
        </r>
      </text>
    </comment>
    <comment ref="H82" authorId="0" shapeId="0">
      <text>
        <r>
          <rPr>
            <b/>
            <sz val="9"/>
            <color indexed="81"/>
            <rFont val="Tahoma"/>
            <family val="2"/>
          </rPr>
          <t xml:space="preserve">[User-Added Date]
</t>
        </r>
      </text>
    </comment>
    <comment ref="I82" authorId="0" shapeId="0">
      <text>
        <r>
          <rPr>
            <b/>
            <sz val="9"/>
            <color indexed="81"/>
            <rFont val="Tahoma"/>
            <family val="2"/>
          </rPr>
          <t xml:space="preserve">[User-Added Date]
</t>
        </r>
      </text>
    </comment>
    <comment ref="E83" authorId="0" shapeId="0">
      <text>
        <r>
          <rPr>
            <b/>
            <sz val="9"/>
            <color indexed="81"/>
            <rFont val="Tahoma"/>
            <family val="2"/>
          </rPr>
          <t xml:space="preserve">[User-Added Date]
</t>
        </r>
      </text>
    </comment>
    <comment ref="F83" authorId="0" shapeId="0">
      <text>
        <r>
          <rPr>
            <b/>
            <sz val="9"/>
            <color indexed="81"/>
            <rFont val="Tahoma"/>
            <family val="2"/>
          </rPr>
          <t xml:space="preserve">[User-Added Date]
</t>
        </r>
      </text>
    </comment>
    <comment ref="G83" authorId="0" shapeId="0">
      <text>
        <r>
          <rPr>
            <b/>
            <sz val="9"/>
            <color indexed="81"/>
            <rFont val="Tahoma"/>
            <family val="2"/>
          </rPr>
          <t xml:space="preserve">[User-Added Date]
</t>
        </r>
      </text>
    </comment>
    <comment ref="H83" authorId="0" shapeId="0">
      <text>
        <r>
          <rPr>
            <b/>
            <sz val="9"/>
            <color indexed="81"/>
            <rFont val="Tahoma"/>
            <family val="2"/>
          </rPr>
          <t xml:space="preserve">[User-Added Date]
</t>
        </r>
      </text>
    </comment>
    <comment ref="I83" authorId="0" shapeId="0">
      <text>
        <r>
          <rPr>
            <b/>
            <sz val="9"/>
            <color indexed="81"/>
            <rFont val="Tahoma"/>
            <family val="2"/>
          </rPr>
          <t xml:space="preserve">[User-Added Date]
</t>
        </r>
      </text>
    </comment>
    <comment ref="F99" authorId="0" shapeId="0">
      <text>
        <r>
          <rPr>
            <b/>
            <sz val="9"/>
            <color indexed="81"/>
            <rFont val="Tahoma"/>
            <family val="2"/>
          </rPr>
          <t xml:space="preserve">[User-Added Date]
</t>
        </r>
      </text>
    </comment>
    <comment ref="F100" authorId="0" shapeId="0">
      <text>
        <r>
          <rPr>
            <b/>
            <sz val="9"/>
            <color indexed="81"/>
            <rFont val="Tahoma"/>
            <family val="2"/>
          </rPr>
          <t xml:space="preserve">[User-Added Date]
</t>
        </r>
      </text>
    </comment>
    <comment ref="D105" authorId="1" shapeId="0">
      <text>
        <r>
          <rPr>
            <b/>
            <sz val="9"/>
            <color indexed="81"/>
            <rFont val="Tahoma"/>
          </rPr>
          <t xml:space="preserve">This value is subtracted from the total | يتم طرح هذه القيمة من الإجمالي
</t>
        </r>
      </text>
    </comment>
    <comment ref="G118" authorId="1" shapeId="0">
      <text>
        <r>
          <rPr>
            <b/>
            <sz val="9"/>
            <color indexed="81"/>
            <rFont val="Tahoma"/>
          </rPr>
          <t xml:space="preserve">This value is subtracted from the total | يتم طرح هذه القيمة من الإجمالي
</t>
        </r>
      </text>
    </comment>
    <comment ref="D124" authorId="1" shapeId="0">
      <text>
        <r>
          <rPr>
            <b/>
            <sz val="9"/>
            <color indexed="81"/>
            <rFont val="Tahoma"/>
          </rPr>
          <t>Please fill this field in both Arabic and English languages | الرجاء تعبئة هذا الحقل باللغتين العربية والإنجليزية</t>
        </r>
        <r>
          <rPr>
            <sz val="9"/>
            <color indexed="81"/>
            <rFont val="Tahoma"/>
          </rPr>
          <t xml:space="preserve">
</t>
        </r>
      </text>
    </comment>
    <comment ref="G134" authorId="1" shapeId="0">
      <text>
        <r>
          <rPr>
            <b/>
            <sz val="9"/>
            <color indexed="81"/>
            <rFont val="Tahoma"/>
          </rPr>
          <t xml:space="preserve">This value is subtracted from the total | يتم طرح هذه القيمة من الإجمالي
</t>
        </r>
      </text>
    </comment>
    <comment ref="E137" authorId="0" shapeId="0">
      <text>
        <r>
          <rPr>
            <b/>
            <sz val="9"/>
            <color indexed="81"/>
            <rFont val="Tahoma"/>
            <family val="2"/>
          </rPr>
          <t xml:space="preserve">[User-Added Date]
</t>
        </r>
      </text>
    </comment>
    <comment ref="F137" authorId="0" shapeId="0">
      <text>
        <r>
          <rPr>
            <b/>
            <sz val="9"/>
            <color indexed="81"/>
            <rFont val="Tahoma"/>
            <family val="2"/>
          </rPr>
          <t xml:space="preserve">[User-Added Date]
</t>
        </r>
      </text>
    </comment>
    <comment ref="G137" authorId="0" shapeId="0">
      <text>
        <r>
          <rPr>
            <b/>
            <sz val="9"/>
            <color indexed="81"/>
            <rFont val="Tahoma"/>
            <family val="2"/>
          </rPr>
          <t xml:space="preserve">[User-Added Date]
</t>
        </r>
      </text>
    </comment>
    <comment ref="H137" authorId="0" shapeId="0">
      <text>
        <r>
          <rPr>
            <b/>
            <sz val="9"/>
            <color indexed="81"/>
            <rFont val="Tahoma"/>
            <family val="2"/>
          </rPr>
          <t xml:space="preserve">[User-Added Date]
</t>
        </r>
      </text>
    </comment>
    <comment ref="I137" authorId="0" shapeId="0">
      <text>
        <r>
          <rPr>
            <b/>
            <sz val="9"/>
            <color indexed="81"/>
            <rFont val="Tahoma"/>
            <family val="2"/>
          </rPr>
          <t xml:space="preserve">[User-Added Date]
</t>
        </r>
      </text>
    </comment>
    <comment ref="E138" authorId="0" shapeId="0">
      <text>
        <r>
          <rPr>
            <b/>
            <sz val="9"/>
            <color indexed="81"/>
            <rFont val="Tahoma"/>
            <family val="2"/>
          </rPr>
          <t xml:space="preserve">[User-Added Date]
</t>
        </r>
      </text>
    </comment>
    <comment ref="F138" authorId="0" shapeId="0">
      <text>
        <r>
          <rPr>
            <b/>
            <sz val="9"/>
            <color indexed="81"/>
            <rFont val="Tahoma"/>
            <family val="2"/>
          </rPr>
          <t xml:space="preserve">[User-Added Date]
</t>
        </r>
      </text>
    </comment>
    <comment ref="G138" authorId="0" shapeId="0">
      <text>
        <r>
          <rPr>
            <b/>
            <sz val="9"/>
            <color indexed="81"/>
            <rFont val="Tahoma"/>
            <family val="2"/>
          </rPr>
          <t xml:space="preserve">[User-Added Date]
</t>
        </r>
      </text>
    </comment>
    <comment ref="H138" authorId="0" shapeId="0">
      <text>
        <r>
          <rPr>
            <b/>
            <sz val="9"/>
            <color indexed="81"/>
            <rFont val="Tahoma"/>
            <family val="2"/>
          </rPr>
          <t xml:space="preserve">[User-Added Date]
</t>
        </r>
      </text>
    </comment>
    <comment ref="I138" authorId="0" shapeId="0">
      <text>
        <r>
          <rPr>
            <b/>
            <sz val="9"/>
            <color indexed="81"/>
            <rFont val="Tahoma"/>
            <family val="2"/>
          </rPr>
          <t xml:space="preserve">[User-Added Date]
</t>
        </r>
      </text>
    </comment>
    <comment ref="D140" authorId="1" shapeId="0">
      <text>
        <r>
          <rPr>
            <b/>
            <sz val="9"/>
            <color indexed="81"/>
            <rFont val="Tahoma"/>
          </rPr>
          <t>Please fill this field in both Arabic and English languages | الرجاء تعبئة هذا الحقل باللغتين العربية والإنجليزية</t>
        </r>
        <r>
          <rPr>
            <sz val="9"/>
            <color indexed="81"/>
            <rFont val="Tahoma"/>
          </rPr>
          <t xml:space="preserve">
</t>
        </r>
      </text>
    </comment>
    <comment ref="G150" authorId="1" shapeId="0">
      <text>
        <r>
          <rPr>
            <b/>
            <sz val="9"/>
            <color indexed="81"/>
            <rFont val="Tahoma"/>
          </rPr>
          <t xml:space="preserve">This value is subtracted from the total | يتم طرح هذه القيمة من الإجمالي
</t>
        </r>
      </text>
    </comment>
    <comment ref="G165" authorId="1" shapeId="0">
      <text>
        <r>
          <rPr>
            <b/>
            <sz val="9"/>
            <color indexed="81"/>
            <rFont val="Tahoma"/>
          </rPr>
          <t xml:space="preserve">This value is subtracted from the total | يتم طرح هذه القيمة من الإجمالي
</t>
        </r>
      </text>
    </comment>
    <comment ref="E168" authorId="0" shapeId="0">
      <text>
        <r>
          <rPr>
            <b/>
            <sz val="9"/>
            <color indexed="81"/>
            <rFont val="Tahoma"/>
            <family val="2"/>
          </rPr>
          <t xml:space="preserve">[User-Added Date]
</t>
        </r>
      </text>
    </comment>
    <comment ref="F168" authorId="0" shapeId="0">
      <text>
        <r>
          <rPr>
            <b/>
            <sz val="9"/>
            <color indexed="81"/>
            <rFont val="Tahoma"/>
            <family val="2"/>
          </rPr>
          <t xml:space="preserve">[User-Added Date]
</t>
        </r>
      </text>
    </comment>
    <comment ref="G168" authorId="0" shapeId="0">
      <text>
        <r>
          <rPr>
            <b/>
            <sz val="9"/>
            <color indexed="81"/>
            <rFont val="Tahoma"/>
            <family val="2"/>
          </rPr>
          <t xml:space="preserve">[User-Added Date]
</t>
        </r>
      </text>
    </comment>
    <comment ref="H168" authorId="0" shapeId="0">
      <text>
        <r>
          <rPr>
            <b/>
            <sz val="9"/>
            <color indexed="81"/>
            <rFont val="Tahoma"/>
            <family val="2"/>
          </rPr>
          <t xml:space="preserve">[User-Added Date]
</t>
        </r>
      </text>
    </comment>
    <comment ref="I168" authorId="0" shapeId="0">
      <text>
        <r>
          <rPr>
            <b/>
            <sz val="9"/>
            <color indexed="81"/>
            <rFont val="Tahoma"/>
            <family val="2"/>
          </rPr>
          <t xml:space="preserve">[User-Added Date]
</t>
        </r>
      </text>
    </comment>
    <comment ref="E169" authorId="0" shapeId="0">
      <text>
        <r>
          <rPr>
            <b/>
            <sz val="9"/>
            <color indexed="81"/>
            <rFont val="Tahoma"/>
            <family val="2"/>
          </rPr>
          <t xml:space="preserve">[User-Added Date]
</t>
        </r>
      </text>
    </comment>
    <comment ref="F169" authorId="0" shapeId="0">
      <text>
        <r>
          <rPr>
            <b/>
            <sz val="9"/>
            <color indexed="81"/>
            <rFont val="Tahoma"/>
            <family val="2"/>
          </rPr>
          <t xml:space="preserve">[User-Added Date]
</t>
        </r>
      </text>
    </comment>
    <comment ref="G169" authorId="0" shapeId="0">
      <text>
        <r>
          <rPr>
            <b/>
            <sz val="9"/>
            <color indexed="81"/>
            <rFont val="Tahoma"/>
            <family val="2"/>
          </rPr>
          <t xml:space="preserve">[User-Added Date]
</t>
        </r>
      </text>
    </comment>
    <comment ref="H169" authorId="0" shapeId="0">
      <text>
        <r>
          <rPr>
            <b/>
            <sz val="9"/>
            <color indexed="81"/>
            <rFont val="Tahoma"/>
            <family val="2"/>
          </rPr>
          <t xml:space="preserve">[User-Added Date]
</t>
        </r>
      </text>
    </comment>
    <comment ref="I169" authorId="0" shapeId="0">
      <text>
        <r>
          <rPr>
            <b/>
            <sz val="9"/>
            <color indexed="81"/>
            <rFont val="Tahoma"/>
            <family val="2"/>
          </rPr>
          <t xml:space="preserve">[User-Added Date]
</t>
        </r>
      </text>
    </comment>
    <comment ref="F184" authorId="0" shapeId="0">
      <text>
        <r>
          <rPr>
            <b/>
            <sz val="9"/>
            <color indexed="81"/>
            <rFont val="Tahoma"/>
            <family val="2"/>
          </rPr>
          <t xml:space="preserve">[User-Added Date]
</t>
        </r>
      </text>
    </comment>
    <comment ref="F185" authorId="0" shapeId="0">
      <text>
        <r>
          <rPr>
            <b/>
            <sz val="9"/>
            <color indexed="81"/>
            <rFont val="Tahoma"/>
            <family val="2"/>
          </rPr>
          <t xml:space="preserve">[User-Added Date]
</t>
        </r>
      </text>
    </comment>
    <comment ref="D189" authorId="1"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F204" authorId="0" shapeId="0">
      <text>
        <r>
          <rPr>
            <b/>
            <sz val="9"/>
            <color indexed="81"/>
            <rFont val="Tahoma"/>
            <family val="2"/>
          </rPr>
          <t xml:space="preserve">[User-Added Date]
</t>
        </r>
      </text>
    </comment>
    <comment ref="G204" authorId="2" shapeId="0">
      <text>
        <r>
          <rPr>
            <b/>
            <sz val="9"/>
            <color indexed="81"/>
            <rFont val="Tahoma"/>
            <family val="2"/>
          </rPr>
          <t xml:space="preserve">[User-Added Date]
</t>
        </r>
      </text>
    </comment>
    <comment ref="H204" authorId="2" shapeId="0">
      <text>
        <r>
          <rPr>
            <b/>
            <sz val="9"/>
            <color indexed="81"/>
            <rFont val="Tahoma"/>
            <family val="2"/>
          </rPr>
          <t xml:space="preserve">[User-Added Date]
</t>
        </r>
      </text>
    </comment>
    <comment ref="F205" authorId="0" shapeId="0">
      <text>
        <r>
          <rPr>
            <b/>
            <sz val="9"/>
            <color indexed="81"/>
            <rFont val="Tahoma"/>
            <family val="2"/>
          </rPr>
          <t xml:space="preserve">[User-Added Date]
</t>
        </r>
      </text>
    </comment>
    <comment ref="G205" authorId="2" shapeId="0">
      <text>
        <r>
          <rPr>
            <b/>
            <sz val="9"/>
            <color indexed="81"/>
            <rFont val="Tahoma"/>
            <family val="2"/>
          </rPr>
          <t xml:space="preserve">[User-Added Date]
</t>
        </r>
      </text>
    </comment>
    <comment ref="H205" authorId="2" shapeId="0">
      <text>
        <r>
          <rPr>
            <b/>
            <sz val="9"/>
            <color indexed="81"/>
            <rFont val="Tahoma"/>
            <family val="2"/>
          </rPr>
          <t xml:space="preserve">[User-Added Date]
</t>
        </r>
      </text>
    </comment>
    <comment ref="D210" authorId="1" shapeId="0">
      <text>
        <r>
          <rPr>
            <b/>
            <sz val="9"/>
            <color indexed="81"/>
            <rFont val="Tahoma"/>
          </rPr>
          <t xml:space="preserve">This value is subtracted from the total | يتم طرح هذه القيمة من الإجمالي
</t>
        </r>
      </text>
    </comment>
  </commentList>
</comments>
</file>

<file path=xl/comments17.xml><?xml version="1.0" encoding="utf-8"?>
<comments xmlns="http://schemas.openxmlformats.org/spreadsheetml/2006/main">
  <authors>
    <author>Snehal Salunkhe</author>
  </authors>
  <commentList>
    <comment ref="E43" authorId="0" shapeId="0">
      <text>
        <r>
          <rPr>
            <b/>
            <sz val="9"/>
            <color indexed="81"/>
            <rFont val="Tahoma"/>
            <family val="2"/>
          </rPr>
          <t xml:space="preserve">[User-Added Date]
</t>
        </r>
      </text>
    </comment>
    <comment ref="F43" authorId="0" shapeId="0">
      <text>
        <r>
          <rPr>
            <b/>
            <sz val="9"/>
            <color indexed="81"/>
            <rFont val="Tahoma"/>
            <family val="2"/>
          </rPr>
          <t xml:space="preserve">[User-Added Date]
</t>
        </r>
      </text>
    </comment>
    <comment ref="G43" authorId="0" shapeId="0">
      <text>
        <r>
          <rPr>
            <b/>
            <sz val="9"/>
            <color indexed="81"/>
            <rFont val="Tahoma"/>
            <family val="2"/>
          </rPr>
          <t xml:space="preserve">[User-Added Date]
</t>
        </r>
      </text>
    </comment>
    <comment ref="E44" authorId="0" shapeId="0">
      <text>
        <r>
          <rPr>
            <b/>
            <sz val="9"/>
            <color indexed="81"/>
            <rFont val="Tahoma"/>
            <family val="2"/>
          </rPr>
          <t xml:space="preserve">[User-Added Date]
</t>
        </r>
      </text>
    </comment>
    <comment ref="F44" authorId="0" shapeId="0">
      <text>
        <r>
          <rPr>
            <b/>
            <sz val="9"/>
            <color indexed="81"/>
            <rFont val="Tahoma"/>
            <family val="2"/>
          </rPr>
          <t xml:space="preserve">[User-Added Date]
</t>
        </r>
      </text>
    </comment>
    <comment ref="G44" authorId="0" shapeId="0">
      <text>
        <r>
          <rPr>
            <b/>
            <sz val="9"/>
            <color indexed="81"/>
            <rFont val="Tahoma"/>
            <family val="2"/>
          </rPr>
          <t xml:space="preserve">[User-Added Date]
</t>
        </r>
      </text>
    </comment>
  </commentList>
</comments>
</file>

<file path=xl/comments2.xml><?xml version="1.0" encoding="utf-8"?>
<comments xmlns="http://schemas.openxmlformats.org/spreadsheetml/2006/main">
  <authors>
    <author>Snehal Salunkhe</author>
  </authors>
  <commentList>
    <comment ref="E11" authorId="0" shapeId="0">
      <text>
        <r>
          <rPr>
            <b/>
            <sz val="9"/>
            <color indexed="81"/>
            <rFont val="Tahoma"/>
            <family val="2"/>
          </rPr>
          <t xml:space="preserve">[Date Format: dd'/'MM'/'yyyy]
</t>
        </r>
      </text>
    </comment>
    <comment ref="F11" authorId="0" shapeId="0">
      <text>
        <r>
          <rPr>
            <b/>
            <sz val="9"/>
            <color indexed="81"/>
            <rFont val="Tahoma"/>
            <family val="2"/>
          </rPr>
          <t xml:space="preserve">[User-Added Date]
</t>
        </r>
      </text>
    </comment>
    <comment ref="E12" authorId="0" shapeId="0">
      <text>
        <r>
          <rPr>
            <b/>
            <sz val="9"/>
            <color indexed="81"/>
            <rFont val="Tahoma"/>
            <family val="2"/>
          </rPr>
          <t xml:space="preserve">[Date Format: dd'/'MM'/'yyyy]
</t>
        </r>
      </text>
    </comment>
    <comment ref="F12" authorId="0" shapeId="0">
      <text>
        <r>
          <rPr>
            <b/>
            <sz val="9"/>
            <color indexed="81"/>
            <rFont val="Tahoma"/>
            <family val="2"/>
          </rPr>
          <t xml:space="preserve">[User-Added Date]
</t>
        </r>
      </text>
    </comment>
    <comment ref="D63" authorId="0" shapeId="0">
      <text>
        <r>
          <rPr>
            <b/>
            <sz val="9"/>
            <color indexed="81"/>
            <rFont val="Tahoma"/>
            <family val="2"/>
          </rPr>
          <t xml:space="preserve">This value is subtracted from the total | يتم طرح هذه القيمة من الإجمالي
</t>
        </r>
      </text>
    </comment>
  </commentList>
</comments>
</file>

<file path=xl/comments3.xml><?xml version="1.0" encoding="utf-8"?>
<comments xmlns="http://schemas.openxmlformats.org/spreadsheetml/2006/main">
  <authors>
    <author>Snehal Salunkhe</author>
    <author>Rema Kilani</author>
  </authors>
  <commentList>
    <comment ref="E11" authorId="0" shapeId="0">
      <text>
        <r>
          <rPr>
            <b/>
            <sz val="9"/>
            <color indexed="81"/>
            <rFont val="Tahoma"/>
            <family val="2"/>
          </rPr>
          <t xml:space="preserve">[Date Format: dd'/'MM'/'yyyy]
</t>
        </r>
      </text>
    </comment>
    <comment ref="F11" authorId="0" shapeId="0">
      <text>
        <r>
          <rPr>
            <b/>
            <sz val="9"/>
            <color indexed="81"/>
            <rFont val="Tahoma"/>
            <family val="2"/>
          </rPr>
          <t xml:space="preserve">[User-Added Date]
</t>
        </r>
      </text>
    </comment>
    <comment ref="G11" authorId="1" shapeId="0">
      <text>
        <r>
          <rPr>
            <b/>
            <sz val="9"/>
            <color indexed="81"/>
            <rFont val="Tahoma"/>
            <family val="2"/>
          </rPr>
          <t xml:space="preserve">[User-Added Date]
</t>
        </r>
      </text>
    </comment>
    <comment ref="H11" authorId="1" shapeId="0">
      <text>
        <r>
          <rPr>
            <b/>
            <sz val="9"/>
            <color indexed="81"/>
            <rFont val="Tahoma"/>
            <family val="2"/>
          </rPr>
          <t xml:space="preserve">[User-Added Date]
</t>
        </r>
      </text>
    </comment>
    <comment ref="E12" authorId="0" shapeId="0">
      <text>
        <r>
          <rPr>
            <b/>
            <sz val="9"/>
            <color indexed="81"/>
            <rFont val="Tahoma"/>
            <family val="2"/>
          </rPr>
          <t xml:space="preserve">[Date Format: dd'/'MM'/'yyyy]
</t>
        </r>
      </text>
    </comment>
    <comment ref="F12" authorId="0" shapeId="0">
      <text>
        <r>
          <rPr>
            <b/>
            <sz val="9"/>
            <color indexed="81"/>
            <rFont val="Tahoma"/>
            <family val="2"/>
          </rPr>
          <t xml:space="preserve">[User-Added Date]
</t>
        </r>
      </text>
    </comment>
    <comment ref="G12" authorId="1" shapeId="0">
      <text>
        <r>
          <rPr>
            <b/>
            <sz val="9"/>
            <color indexed="81"/>
            <rFont val="Tahoma"/>
            <family val="2"/>
          </rPr>
          <t xml:space="preserve">[User-Added Date]
</t>
        </r>
      </text>
    </comment>
    <comment ref="H12" authorId="1" shapeId="0">
      <text>
        <r>
          <rPr>
            <b/>
            <sz val="9"/>
            <color indexed="81"/>
            <rFont val="Tahoma"/>
            <family val="2"/>
          </rPr>
          <t xml:space="preserve">[User-Added Date]
</t>
        </r>
      </text>
    </comment>
    <comment ref="D43" authorId="0" shapeId="0">
      <text>
        <r>
          <rPr>
            <b/>
            <sz val="9"/>
            <color indexed="81"/>
            <rFont val="Tahoma"/>
            <family val="2"/>
          </rPr>
          <t xml:space="preserve">This value is subtracted from the total | يتم طرح هذه القيمة من الإجمالي
</t>
        </r>
      </text>
    </comment>
    <comment ref="D45" authorId="0" shapeId="0">
      <text>
        <r>
          <rPr>
            <b/>
            <sz val="9"/>
            <color indexed="81"/>
            <rFont val="Tahoma"/>
            <family val="2"/>
          </rPr>
          <t xml:space="preserve">This value is subtracted from the total | يتم طرح هذه القيمة من الإجمالي
</t>
        </r>
      </text>
    </comment>
  </commentList>
</comments>
</file>

<file path=xl/comments4.xml><?xml version="1.0" encoding="utf-8"?>
<comments xmlns="http://schemas.openxmlformats.org/spreadsheetml/2006/main">
  <authors>
    <author>Snehal Salunkhe</author>
    <author>Rema Kilani</author>
  </authors>
  <commentList>
    <comment ref="E11" authorId="0" shapeId="0">
      <text>
        <r>
          <rPr>
            <b/>
            <sz val="9"/>
            <color indexed="81"/>
            <rFont val="Tahoma"/>
            <family val="2"/>
          </rPr>
          <t xml:space="preserve">[Date Format: dd'/'MM'/'yyyy]
</t>
        </r>
      </text>
    </comment>
    <comment ref="F11" authorId="0" shapeId="0">
      <text>
        <r>
          <rPr>
            <b/>
            <sz val="9"/>
            <color indexed="81"/>
            <rFont val="Tahoma"/>
            <family val="2"/>
          </rPr>
          <t xml:space="preserve">[User-Added Date]
</t>
        </r>
      </text>
    </comment>
    <comment ref="G11" authorId="1" shapeId="0">
      <text>
        <r>
          <rPr>
            <b/>
            <sz val="9"/>
            <color indexed="81"/>
            <rFont val="Tahoma"/>
            <family val="2"/>
          </rPr>
          <t xml:space="preserve">[User-Added Date]
</t>
        </r>
      </text>
    </comment>
    <comment ref="H11" authorId="1" shapeId="0">
      <text>
        <r>
          <rPr>
            <b/>
            <sz val="9"/>
            <color indexed="81"/>
            <rFont val="Tahoma"/>
            <family val="2"/>
          </rPr>
          <t xml:space="preserve">[User-Added Date]
</t>
        </r>
      </text>
    </comment>
    <comment ref="E12" authorId="0" shapeId="0">
      <text>
        <r>
          <rPr>
            <b/>
            <sz val="9"/>
            <color indexed="81"/>
            <rFont val="Tahoma"/>
            <family val="2"/>
          </rPr>
          <t xml:space="preserve">[Date Format: dd'/'MM'/'yyyy]
</t>
        </r>
      </text>
    </comment>
    <comment ref="F12" authorId="0" shapeId="0">
      <text>
        <r>
          <rPr>
            <b/>
            <sz val="9"/>
            <color indexed="81"/>
            <rFont val="Tahoma"/>
            <family val="2"/>
          </rPr>
          <t xml:space="preserve">[User-Added Date]
</t>
        </r>
      </text>
    </comment>
    <comment ref="G12" authorId="1" shapeId="0">
      <text>
        <r>
          <rPr>
            <b/>
            <sz val="9"/>
            <color indexed="81"/>
            <rFont val="Tahoma"/>
            <family val="2"/>
          </rPr>
          <t xml:space="preserve">[User-Added Date]
</t>
        </r>
      </text>
    </comment>
    <comment ref="H12" authorId="1" shapeId="0">
      <text>
        <r>
          <rPr>
            <b/>
            <sz val="9"/>
            <color indexed="81"/>
            <rFont val="Tahoma"/>
            <family val="2"/>
          </rPr>
          <t xml:space="preserve">[User-Added Date]
</t>
        </r>
      </text>
    </comment>
    <comment ref="D30" authorId="0" shapeId="0">
      <text>
        <r>
          <rPr>
            <b/>
            <sz val="9"/>
            <color indexed="81"/>
            <rFont val="Tahoma"/>
            <family val="2"/>
          </rPr>
          <t xml:space="preserve">This value is subtracted from the total | يتم طرح هذه القيمة من الإجمالي
</t>
        </r>
      </text>
    </comment>
    <comment ref="D34" authorId="0" shapeId="0">
      <text>
        <r>
          <rPr>
            <b/>
            <sz val="9"/>
            <color indexed="81"/>
            <rFont val="Tahoma"/>
            <family val="2"/>
          </rPr>
          <t xml:space="preserve">This value is subtracted from the total | يتم طرح هذه القيمة من الإجمالي
</t>
        </r>
      </text>
    </comment>
    <comment ref="D38" authorId="0" shapeId="0">
      <text>
        <r>
          <rPr>
            <b/>
            <sz val="9"/>
            <color indexed="81"/>
            <rFont val="Tahoma"/>
            <family val="2"/>
          </rPr>
          <t xml:space="preserve">This value is subtracted from the total | يتم طرح هذه القيمة من الإجمالي
</t>
        </r>
      </text>
    </comment>
    <comment ref="D42" authorId="0" shapeId="0">
      <text>
        <r>
          <rPr>
            <b/>
            <sz val="9"/>
            <color indexed="81"/>
            <rFont val="Tahoma"/>
            <family val="2"/>
          </rPr>
          <t xml:space="preserve">This value is subtracted from the total | يتم طرح هذه القيمة من الإجمالي
</t>
        </r>
      </text>
    </comment>
    <comment ref="D46" authorId="0" shapeId="0">
      <text>
        <r>
          <rPr>
            <b/>
            <sz val="9"/>
            <color indexed="81"/>
            <rFont val="Tahoma"/>
            <family val="2"/>
          </rPr>
          <t xml:space="preserve">This value is subtracted from the total | يتم طرح هذه القيمة من الإجمالي
</t>
        </r>
      </text>
    </comment>
    <comment ref="D50" authorId="0" shapeId="0">
      <text>
        <r>
          <rPr>
            <b/>
            <sz val="9"/>
            <color indexed="81"/>
            <rFont val="Tahoma"/>
            <family val="2"/>
          </rPr>
          <t xml:space="preserve">This value is subtracted from the total | يتم طرح هذه القيمة من الإجمالي
</t>
        </r>
      </text>
    </comment>
    <comment ref="D54" authorId="0" shapeId="0">
      <text>
        <r>
          <rPr>
            <b/>
            <sz val="9"/>
            <color indexed="81"/>
            <rFont val="Tahoma"/>
            <family val="2"/>
          </rPr>
          <t xml:space="preserve">This value is subtracted from the total | يتم طرح هذه القيمة من الإجمالي
</t>
        </r>
      </text>
    </comment>
    <comment ref="D55" authorId="0" shapeId="0">
      <text>
        <r>
          <rPr>
            <b/>
            <sz val="9"/>
            <color indexed="81"/>
            <rFont val="Tahoma"/>
            <family val="2"/>
          </rPr>
          <t xml:space="preserve">This value is subtracted from the total | يتم طرح هذه القيمة من الإجمالي
</t>
        </r>
      </text>
    </comment>
  </commentList>
</comments>
</file>

<file path=xl/comments5.xml><?xml version="1.0" encoding="utf-8"?>
<comments xmlns="http://schemas.openxmlformats.org/spreadsheetml/2006/main">
  <authors>
    <author>Snehal Salunkhe</author>
  </authors>
  <commentList>
    <comment ref="E11" authorId="0" shapeId="0">
      <text>
        <r>
          <rPr>
            <b/>
            <sz val="9"/>
            <color indexed="81"/>
            <rFont val="Tahoma"/>
            <family val="2"/>
          </rPr>
          <t xml:space="preserve">[Date Format: dd'/'MM'/'yyyy]
</t>
        </r>
      </text>
    </comment>
    <comment ref="F11" authorId="0" shapeId="0">
      <text>
        <r>
          <rPr>
            <b/>
            <sz val="9"/>
            <color indexed="81"/>
            <rFont val="Tahoma"/>
            <family val="2"/>
          </rPr>
          <t xml:space="preserve">[User-Added Date]
</t>
        </r>
      </text>
    </comment>
    <comment ref="E12" authorId="0" shapeId="0">
      <text>
        <r>
          <rPr>
            <b/>
            <sz val="9"/>
            <color indexed="81"/>
            <rFont val="Tahoma"/>
            <family val="2"/>
          </rPr>
          <t xml:space="preserve">[Date Format: dd'/'MM'/'yyyy]
</t>
        </r>
      </text>
    </comment>
    <comment ref="F12" authorId="0" shapeId="0">
      <text>
        <r>
          <rPr>
            <b/>
            <sz val="9"/>
            <color indexed="81"/>
            <rFont val="Tahoma"/>
            <family val="2"/>
          </rPr>
          <t xml:space="preserve">[User-Added Date]
</t>
        </r>
      </text>
    </comment>
    <comment ref="D19" authorId="0" shapeId="0">
      <text>
        <r>
          <rPr>
            <b/>
            <sz val="9"/>
            <color indexed="81"/>
            <rFont val="Tahoma"/>
            <family val="2"/>
          </rPr>
          <t xml:space="preserve">This value is subtracted from the total | يتم طرح هذه القيمة من الإجمالي
</t>
        </r>
      </text>
    </comment>
    <comment ref="D32" authorId="0" shapeId="0">
      <text>
        <r>
          <rPr>
            <b/>
            <sz val="9"/>
            <color indexed="81"/>
            <rFont val="Tahoma"/>
            <family val="2"/>
          </rPr>
          <t xml:space="preserve">This value is subtracted from the total | يتم طرح هذه القيمة من الإجمالي
</t>
        </r>
      </text>
    </comment>
    <comment ref="D49" authorId="0" shapeId="0">
      <text>
        <r>
          <rPr>
            <b/>
            <sz val="9"/>
            <color indexed="81"/>
            <rFont val="Tahoma"/>
            <family val="2"/>
          </rPr>
          <t xml:space="preserve">This value is subtracted from the total | يتم طرح هذه القيمة من الإجمالي
</t>
        </r>
      </text>
    </comment>
    <comment ref="D50" authorId="0" shapeId="0">
      <text>
        <r>
          <rPr>
            <b/>
            <sz val="9"/>
            <color indexed="81"/>
            <rFont val="Tahoma"/>
            <family val="2"/>
          </rPr>
          <t xml:space="preserve">This value is subtracted from the total | يتم طرح هذه القيمة من الإجمالي
</t>
        </r>
      </text>
    </comment>
    <comment ref="D94" authorId="0" shapeId="0">
      <text>
        <r>
          <rPr>
            <b/>
            <sz val="9"/>
            <color indexed="81"/>
            <rFont val="Tahoma"/>
            <family val="2"/>
          </rPr>
          <t xml:space="preserve">This value is subtracted from the total | يتم طرح هذه القيمة من الإجمالي
</t>
        </r>
      </text>
    </comment>
    <comment ref="D96" authorId="0" shapeId="0">
      <text>
        <r>
          <rPr>
            <b/>
            <sz val="9"/>
            <color indexed="81"/>
            <rFont val="Tahoma"/>
            <family val="2"/>
          </rPr>
          <t xml:space="preserve">This value is subtracted from the total | يتم طرح هذه القيمة من الإجمالي
</t>
        </r>
      </text>
    </comment>
    <comment ref="D98" authorId="0" shapeId="0">
      <text>
        <r>
          <rPr>
            <b/>
            <sz val="9"/>
            <color indexed="81"/>
            <rFont val="Tahoma"/>
            <family val="2"/>
          </rPr>
          <t xml:space="preserve">This value is subtracted from the total | يتم طرح هذه القيمة من الإجمالي
</t>
        </r>
      </text>
    </comment>
    <comment ref="D105" authorId="0" shapeId="0">
      <text>
        <r>
          <rPr>
            <b/>
            <sz val="9"/>
            <color indexed="81"/>
            <rFont val="Tahoma"/>
            <family val="2"/>
          </rPr>
          <t xml:space="preserve">This value is subtracted from the total | يتم طرح هذه القيمة من الإجمالي
</t>
        </r>
      </text>
    </comment>
    <comment ref="D107" authorId="0" shapeId="0">
      <text>
        <r>
          <rPr>
            <b/>
            <sz val="9"/>
            <color indexed="81"/>
            <rFont val="Tahoma"/>
            <family val="2"/>
          </rPr>
          <t xml:space="preserve">This value is subtracted from the total | يتم طرح هذه القيمة من الإجمالي
</t>
        </r>
      </text>
    </comment>
    <comment ref="D109" authorId="0" shapeId="0">
      <text>
        <r>
          <rPr>
            <b/>
            <sz val="9"/>
            <color indexed="81"/>
            <rFont val="Tahoma"/>
            <family val="2"/>
          </rPr>
          <t xml:space="preserve">This value is subtracted from the total | يتم طرح هذه القيمة من الإجمالي
</t>
        </r>
      </text>
    </comment>
    <comment ref="D111" authorId="0" shapeId="0">
      <text>
        <r>
          <rPr>
            <b/>
            <sz val="9"/>
            <color indexed="81"/>
            <rFont val="Tahoma"/>
            <family val="2"/>
          </rPr>
          <t xml:space="preserve">This value is subtracted from the total | يتم طرح هذه القيمة من الإجمالي
</t>
        </r>
      </text>
    </comment>
    <comment ref="D113" authorId="0" shapeId="0">
      <text>
        <r>
          <rPr>
            <b/>
            <sz val="9"/>
            <color indexed="81"/>
            <rFont val="Tahoma"/>
            <family val="2"/>
          </rPr>
          <t xml:space="preserve">This value is subtracted from the total | يتم طرح هذه القيمة من الإجمالي
</t>
        </r>
      </text>
    </comment>
    <comment ref="D114" authorId="0" shapeId="0">
      <text>
        <r>
          <rPr>
            <b/>
            <sz val="9"/>
            <color indexed="81"/>
            <rFont val="Tahoma"/>
            <family val="2"/>
          </rPr>
          <t xml:space="preserve">This value is subtracted from the total | يتم طرح هذه القيمة من الإجمالي
</t>
        </r>
      </text>
    </comment>
    <comment ref="D115" authorId="0" shapeId="0">
      <text>
        <r>
          <rPr>
            <b/>
            <sz val="9"/>
            <color indexed="81"/>
            <rFont val="Tahoma"/>
            <family val="2"/>
          </rPr>
          <t xml:space="preserve">This value is subtracted from the total | يتم طرح هذه القيمة من الإجمالي
</t>
        </r>
      </text>
    </comment>
    <comment ref="D118" authorId="0" shapeId="0">
      <text>
        <r>
          <rPr>
            <b/>
            <sz val="9"/>
            <color indexed="81"/>
            <rFont val="Tahoma"/>
            <family val="2"/>
          </rPr>
          <t xml:space="preserve">This value is subtracted from the total | يتم طرح هذه القيمة من الإجمالي
</t>
        </r>
      </text>
    </comment>
    <comment ref="D120" authorId="0" shapeId="0">
      <text>
        <r>
          <rPr>
            <b/>
            <sz val="9"/>
            <color indexed="81"/>
            <rFont val="Tahoma"/>
            <family val="2"/>
          </rPr>
          <t xml:space="preserve">This value is subtracted from the total | يتم طرح هذه القيمة من الإجمالي
</t>
        </r>
      </text>
    </comment>
    <comment ref="D125" authorId="0" shapeId="0">
      <text>
        <r>
          <rPr>
            <b/>
            <sz val="9"/>
            <color indexed="81"/>
            <rFont val="Tahoma"/>
            <family val="2"/>
          </rPr>
          <t xml:space="preserve">This value is subtracted from the total | يتم طرح هذه القيمة من الإجمالي
</t>
        </r>
      </text>
    </comment>
    <comment ref="D128" authorId="0" shapeId="0">
      <text>
        <r>
          <rPr>
            <b/>
            <sz val="9"/>
            <color indexed="81"/>
            <rFont val="Tahoma"/>
            <family val="2"/>
          </rPr>
          <t xml:space="preserve">This value is subtracted from the total | يتم طرح هذه القيمة من الإجمالي
</t>
        </r>
      </text>
    </comment>
    <comment ref="D130" authorId="0" shapeId="0">
      <text>
        <r>
          <rPr>
            <b/>
            <sz val="9"/>
            <color indexed="81"/>
            <rFont val="Tahoma"/>
            <family val="2"/>
          </rPr>
          <t xml:space="preserve">This value is subtracted from the total | يتم طرح هذه القيمة من الإجمالي
</t>
        </r>
      </text>
    </comment>
    <comment ref="D132" authorId="0" shapeId="0">
      <text>
        <r>
          <rPr>
            <b/>
            <sz val="9"/>
            <color indexed="81"/>
            <rFont val="Tahoma"/>
            <family val="2"/>
          </rPr>
          <t xml:space="preserve">This value is subtracted from the total | يتم طرح هذه القيمة من الإجمالي
</t>
        </r>
      </text>
    </comment>
    <comment ref="D134" authorId="0" shapeId="0">
      <text>
        <r>
          <rPr>
            <b/>
            <sz val="9"/>
            <color indexed="81"/>
            <rFont val="Tahoma"/>
            <family val="2"/>
          </rPr>
          <t xml:space="preserve">This value is subtracted from the total | يتم طرح هذه القيمة من الإجمالي
</t>
        </r>
      </text>
    </comment>
    <comment ref="D139" authorId="0" shapeId="0">
      <text>
        <r>
          <rPr>
            <b/>
            <sz val="9"/>
            <color indexed="81"/>
            <rFont val="Tahoma"/>
            <family val="2"/>
          </rPr>
          <t xml:space="preserve">This value is subtracted from the total | يتم طرح هذه القيمة من الإجمالي
</t>
        </r>
      </text>
    </comment>
    <comment ref="D142" authorId="0" shapeId="0">
      <text>
        <r>
          <rPr>
            <b/>
            <sz val="9"/>
            <color indexed="81"/>
            <rFont val="Tahoma"/>
            <family val="2"/>
          </rPr>
          <t xml:space="preserve">This value is subtracted from the total | يتم طرح هذه القيمة من الإجمالي
</t>
        </r>
      </text>
    </comment>
    <comment ref="D147" authorId="0" shapeId="0">
      <text>
        <r>
          <rPr>
            <b/>
            <sz val="9"/>
            <color indexed="81"/>
            <rFont val="Tahoma"/>
            <family val="2"/>
          </rPr>
          <t xml:space="preserve">This value is subtracted from the total | يتم طرح هذه القيمة من الإجمالي
</t>
        </r>
      </text>
    </comment>
    <comment ref="D150" authorId="0" shapeId="0">
      <text>
        <r>
          <rPr>
            <b/>
            <sz val="9"/>
            <color indexed="81"/>
            <rFont val="Tahoma"/>
            <family val="2"/>
          </rPr>
          <t xml:space="preserve">This value is subtracted from the total | يتم طرح هذه القيمة من الإجمالي
</t>
        </r>
      </text>
    </comment>
    <comment ref="D154" authorId="0" shapeId="0">
      <text>
        <r>
          <rPr>
            <b/>
            <sz val="9"/>
            <color indexed="81"/>
            <rFont val="Tahoma"/>
            <family val="2"/>
          </rPr>
          <t xml:space="preserve">This value is subtracted from the total | يتم طرح هذه القيمة من الإجمالي
</t>
        </r>
      </text>
    </comment>
    <comment ref="D159" authorId="0" shapeId="0">
      <text>
        <r>
          <rPr>
            <b/>
            <sz val="9"/>
            <color indexed="81"/>
            <rFont val="Tahoma"/>
            <family val="2"/>
          </rPr>
          <t xml:space="preserve">This value is subtracted from the total | يتم طرح هذه القيمة من الإجمالي
</t>
        </r>
      </text>
    </comment>
    <comment ref="D161" authorId="0" shapeId="0">
      <text>
        <r>
          <rPr>
            <b/>
            <sz val="9"/>
            <color indexed="81"/>
            <rFont val="Tahoma"/>
            <family val="2"/>
          </rPr>
          <t xml:space="preserve">This value is subtracted from the total | يتم طرح هذه القيمة من الإجمالي
</t>
        </r>
      </text>
    </comment>
    <comment ref="D162" authorId="0" shapeId="0">
      <text>
        <r>
          <rPr>
            <b/>
            <sz val="9"/>
            <color indexed="81"/>
            <rFont val="Tahoma"/>
            <family val="2"/>
          </rPr>
          <t xml:space="preserve">This value is subtracted from the total | يتم طرح هذه القيمة من الإجمالي
</t>
        </r>
      </text>
    </comment>
    <comment ref="D164" authorId="0" shapeId="0">
      <text>
        <r>
          <rPr>
            <b/>
            <sz val="9"/>
            <color indexed="81"/>
            <rFont val="Tahoma"/>
            <family val="2"/>
          </rPr>
          <t xml:space="preserve">This value is subtracted from the total | يتم طرح هذه القيمة من الإجمالي
</t>
        </r>
      </text>
    </comment>
    <comment ref="D165" authorId="0" shapeId="0">
      <text>
        <r>
          <rPr>
            <b/>
            <sz val="9"/>
            <color indexed="81"/>
            <rFont val="Tahoma"/>
            <family val="2"/>
          </rPr>
          <t xml:space="preserve">This value is subtracted from the total | يتم طرح هذه القيمة من الإجمالي
</t>
        </r>
      </text>
    </comment>
    <comment ref="D166" authorId="0" shapeId="0">
      <text>
        <r>
          <rPr>
            <b/>
            <sz val="9"/>
            <color indexed="81"/>
            <rFont val="Tahoma"/>
            <family val="2"/>
          </rPr>
          <t xml:space="preserve">This value is subtracted from the total | يتم طرح هذه القيمة من الإجمالي
</t>
        </r>
      </text>
    </comment>
    <comment ref="D168" authorId="0" shapeId="0">
      <text>
        <r>
          <rPr>
            <b/>
            <sz val="9"/>
            <color indexed="81"/>
            <rFont val="Tahoma"/>
            <family val="2"/>
          </rPr>
          <t xml:space="preserve">This value is subtracted from the total | يتم طرح هذه القيمة من الإجمالي
</t>
        </r>
      </text>
    </comment>
    <comment ref="D169" authorId="0" shapeId="0">
      <text>
        <r>
          <rPr>
            <b/>
            <sz val="9"/>
            <color indexed="81"/>
            <rFont val="Tahoma"/>
            <family val="2"/>
          </rPr>
          <t xml:space="preserve">This value is subtracted from the total | يتم طرح هذه القيمة من الإجمالي
</t>
        </r>
      </text>
    </comment>
    <comment ref="D170" authorId="0" shapeId="0">
      <text>
        <r>
          <rPr>
            <b/>
            <sz val="9"/>
            <color indexed="81"/>
            <rFont val="Tahoma"/>
            <family val="2"/>
          </rPr>
          <t xml:space="preserve">This value is subtracted from the total | يتم طرح هذه القيمة من الإجمالي
</t>
        </r>
      </text>
    </comment>
    <comment ref="D171" authorId="0" shapeId="0">
      <text>
        <r>
          <rPr>
            <b/>
            <sz val="9"/>
            <color indexed="81"/>
            <rFont val="Tahoma"/>
            <family val="2"/>
          </rPr>
          <t xml:space="preserve">This value is subtracted from the total | يتم طرح هذه القيمة من الإجمالي
</t>
        </r>
      </text>
    </comment>
    <comment ref="D175" authorId="0" shapeId="0">
      <text>
        <r>
          <rPr>
            <b/>
            <sz val="9"/>
            <color indexed="81"/>
            <rFont val="Tahoma"/>
            <family val="2"/>
          </rPr>
          <t xml:space="preserve">This value is subtracted from the total | يتم طرح هذه القيمة من الإجمالي
</t>
        </r>
      </text>
    </comment>
    <comment ref="E197" authorId="0" shapeId="0">
      <text>
        <r>
          <rPr>
            <b/>
            <sz val="9"/>
            <color indexed="81"/>
            <rFont val="Tahoma"/>
            <family val="2"/>
          </rPr>
          <t xml:space="preserve">[Date Format: dd'/'MM'/'yyyy]
</t>
        </r>
      </text>
    </comment>
    <comment ref="F197" authorId="0" shapeId="0">
      <text>
        <r>
          <rPr>
            <b/>
            <sz val="9"/>
            <color indexed="81"/>
            <rFont val="Tahoma"/>
            <family val="2"/>
          </rPr>
          <t xml:space="preserve">[Date Format: dd'/'MM'/'yyyy]
</t>
        </r>
      </text>
    </comment>
    <comment ref="E198" authorId="0" shapeId="0">
      <text>
        <r>
          <rPr>
            <b/>
            <sz val="9"/>
            <color indexed="81"/>
            <rFont val="Tahoma"/>
            <family val="2"/>
          </rPr>
          <t xml:space="preserve">[Date Format: dd'/'MM'/'yyyy]
</t>
        </r>
      </text>
    </comment>
    <comment ref="F198" authorId="0" shapeId="0">
      <text>
        <r>
          <rPr>
            <b/>
            <sz val="9"/>
            <color indexed="81"/>
            <rFont val="Tahoma"/>
            <family val="2"/>
          </rPr>
          <t xml:space="preserve">[Date Format: dd'/'MM'/'yyyy]
</t>
        </r>
      </text>
    </comment>
  </commentList>
</comments>
</file>

<file path=xl/comments6.xml><?xml version="1.0" encoding="utf-8"?>
<comments xmlns="http://schemas.openxmlformats.org/spreadsheetml/2006/main">
  <authors>
    <author>Sujeet Rathod</author>
    <author>Snehal Salunkhe</author>
  </authors>
  <commentList>
    <comment ref="O9" authorId="0" shapeId="0">
      <text>
        <r>
          <rPr>
            <b/>
            <sz val="9"/>
            <color indexed="81"/>
            <rFont val="Tahoma"/>
            <charset val="1"/>
          </rPr>
          <t xml:space="preserve">This value is subtracted from the total | يتم طرح هذه القيمة من الإجمالي
</t>
        </r>
      </text>
    </comment>
    <comment ref="D24" authorId="0" shapeId="0">
      <text>
        <r>
          <rPr>
            <b/>
            <sz val="9"/>
            <color indexed="81"/>
            <rFont val="Tahoma"/>
            <charset val="1"/>
          </rPr>
          <t xml:space="preserve">This value is subtracted from the total | يتم طرح هذه القيمة من الإجمالي
</t>
        </r>
      </text>
    </comment>
    <comment ref="D26" authorId="0" shapeId="0">
      <text>
        <r>
          <rPr>
            <b/>
            <sz val="9"/>
            <color indexed="81"/>
            <rFont val="Tahoma"/>
            <charset val="1"/>
          </rPr>
          <t xml:space="preserve">This value is subtracted from the total | يتم طرح هذه القيمة من الإجمالي
</t>
        </r>
      </text>
    </comment>
    <comment ref="D27" authorId="0" shapeId="0">
      <text>
        <r>
          <rPr>
            <b/>
            <sz val="9"/>
            <color indexed="81"/>
            <rFont val="Tahoma"/>
            <charset val="1"/>
          </rPr>
          <t xml:space="preserve">This value is subtracted from the total | يتم طرح هذه القيمة من الإجمالي
</t>
        </r>
      </text>
    </comment>
    <comment ref="D28" authorId="0" shapeId="0">
      <text>
        <r>
          <rPr>
            <b/>
            <sz val="9"/>
            <color indexed="81"/>
            <rFont val="Tahoma"/>
            <charset val="1"/>
          </rPr>
          <t xml:space="preserve">This value is subtracted from the total | يتم طرح هذه القيمة من الإجمالي
</t>
        </r>
      </text>
    </comment>
    <comment ref="D29" authorId="0" shapeId="0">
      <text>
        <r>
          <rPr>
            <b/>
            <sz val="9"/>
            <color indexed="81"/>
            <rFont val="Tahoma"/>
            <charset val="1"/>
          </rPr>
          <t xml:space="preserve">This value is subtracted from the total | يتم طرح هذه القيمة من الإجمالي
</t>
        </r>
      </text>
    </comment>
    <comment ref="D31" authorId="0" shapeId="0">
      <text>
        <r>
          <rPr>
            <b/>
            <sz val="9"/>
            <color indexed="81"/>
            <rFont val="Tahoma"/>
            <charset val="1"/>
          </rPr>
          <t xml:space="preserve">This value is subtracted from the total | يتم طرح هذه القيمة من الإجمالي
</t>
        </r>
      </text>
    </comment>
    <comment ref="D36" authorId="0" shapeId="0">
      <text>
        <r>
          <rPr>
            <b/>
            <sz val="9"/>
            <color indexed="81"/>
            <rFont val="Tahoma"/>
            <charset val="1"/>
          </rPr>
          <t xml:space="preserve">This value is subtracted from the total | يتم طرح هذه القيمة من الإجمالي
</t>
        </r>
        <r>
          <rPr>
            <sz val="9"/>
            <color indexed="81"/>
            <rFont val="Tahoma"/>
            <charset val="1"/>
          </rPr>
          <t xml:space="preserve">
</t>
        </r>
      </text>
    </comment>
    <comment ref="D37" authorId="0" shapeId="0">
      <text>
        <r>
          <rPr>
            <b/>
            <sz val="9"/>
            <color indexed="81"/>
            <rFont val="Tahoma"/>
            <charset val="1"/>
          </rPr>
          <t xml:space="preserve">This value is subtracted from the total | يتم طرح هذه القيمة من الإجمالي
</t>
        </r>
      </text>
    </comment>
    <comment ref="D38" authorId="0" shapeId="0">
      <text>
        <r>
          <rPr>
            <b/>
            <sz val="9"/>
            <color indexed="81"/>
            <rFont val="Tahoma"/>
            <charset val="1"/>
          </rPr>
          <t xml:space="preserve">This value is subtracted from the total | يتم طرح هذه القيمة من الإجمالي
</t>
        </r>
      </text>
    </comment>
    <comment ref="D39" authorId="0" shapeId="0">
      <text>
        <r>
          <rPr>
            <b/>
            <sz val="9"/>
            <color indexed="81"/>
            <rFont val="Tahoma"/>
            <charset val="1"/>
          </rPr>
          <t xml:space="preserve">This value is subtracted from the total | يتم طرح هذه القيمة من الإجمالي
</t>
        </r>
      </text>
    </comment>
    <comment ref="O51" authorId="0" shapeId="0">
      <text>
        <r>
          <rPr>
            <b/>
            <sz val="9"/>
            <color indexed="81"/>
            <rFont val="Tahoma"/>
            <charset val="1"/>
          </rPr>
          <t xml:space="preserve">This value is subtracted from the total | يتم طرح هذه القيمة من الإجمالي
</t>
        </r>
      </text>
    </comment>
    <comment ref="E54" authorId="1" shapeId="0">
      <text>
        <r>
          <rPr>
            <b/>
            <sz val="9"/>
            <color indexed="81"/>
            <rFont val="Tahoma"/>
            <family val="2"/>
          </rPr>
          <t xml:space="preserve">[User-Added Date]
</t>
        </r>
      </text>
    </comment>
    <comment ref="F54" authorId="1" shapeId="0">
      <text>
        <r>
          <rPr>
            <b/>
            <sz val="9"/>
            <color indexed="81"/>
            <rFont val="Tahoma"/>
            <family val="2"/>
          </rPr>
          <t xml:space="preserve">[User-Added Date]
</t>
        </r>
      </text>
    </comment>
    <comment ref="G54" authorId="1" shapeId="0">
      <text>
        <r>
          <rPr>
            <b/>
            <sz val="9"/>
            <color indexed="81"/>
            <rFont val="Tahoma"/>
            <family val="2"/>
          </rPr>
          <t xml:space="preserve">[User-Added Date]
</t>
        </r>
      </text>
    </comment>
    <comment ref="H54" authorId="1" shapeId="0">
      <text>
        <r>
          <rPr>
            <b/>
            <sz val="9"/>
            <color indexed="81"/>
            <rFont val="Tahoma"/>
            <family val="2"/>
          </rPr>
          <t xml:space="preserve">[User-Added Date]
</t>
        </r>
      </text>
    </comment>
    <comment ref="I54" authorId="1" shapeId="0">
      <text>
        <r>
          <rPr>
            <b/>
            <sz val="9"/>
            <color indexed="81"/>
            <rFont val="Tahoma"/>
            <family val="2"/>
          </rPr>
          <t xml:space="preserve">[User-Added Date]
</t>
        </r>
      </text>
    </comment>
    <comment ref="J54" authorId="1" shapeId="0">
      <text>
        <r>
          <rPr>
            <b/>
            <sz val="9"/>
            <color indexed="81"/>
            <rFont val="Tahoma"/>
            <family val="2"/>
          </rPr>
          <t xml:space="preserve">[User-Added Date]
</t>
        </r>
      </text>
    </comment>
    <comment ref="K54" authorId="1" shapeId="0">
      <text>
        <r>
          <rPr>
            <b/>
            <sz val="9"/>
            <color indexed="81"/>
            <rFont val="Tahoma"/>
            <family val="2"/>
          </rPr>
          <t xml:space="preserve">[User-Added Date]
</t>
        </r>
      </text>
    </comment>
    <comment ref="L54" authorId="1" shapeId="0">
      <text>
        <r>
          <rPr>
            <b/>
            <sz val="9"/>
            <color indexed="81"/>
            <rFont val="Tahoma"/>
            <family val="2"/>
          </rPr>
          <t xml:space="preserve">[User-Added Date]
</t>
        </r>
      </text>
    </comment>
    <comment ref="M54" authorId="1" shapeId="0">
      <text>
        <r>
          <rPr>
            <b/>
            <sz val="9"/>
            <color indexed="81"/>
            <rFont val="Tahoma"/>
            <family val="2"/>
          </rPr>
          <t xml:space="preserve">[User-Added Date]
</t>
        </r>
      </text>
    </comment>
    <comment ref="N54" authorId="1" shapeId="0">
      <text>
        <r>
          <rPr>
            <b/>
            <sz val="9"/>
            <color indexed="81"/>
            <rFont val="Tahoma"/>
            <family val="2"/>
          </rPr>
          <t xml:space="preserve">[User-Added Date]
</t>
        </r>
      </text>
    </comment>
    <comment ref="O54" authorId="1" shapeId="0">
      <text>
        <r>
          <rPr>
            <b/>
            <sz val="9"/>
            <color indexed="81"/>
            <rFont val="Tahoma"/>
            <family val="2"/>
          </rPr>
          <t xml:space="preserve">[User-Added Date]
</t>
        </r>
      </text>
    </comment>
    <comment ref="P54" authorId="1" shapeId="0">
      <text>
        <r>
          <rPr>
            <b/>
            <sz val="9"/>
            <color indexed="81"/>
            <rFont val="Tahoma"/>
            <family val="2"/>
          </rPr>
          <t xml:space="preserve">[User-Added Date]
</t>
        </r>
      </text>
    </comment>
    <comment ref="Q54" authorId="1" shapeId="0">
      <text>
        <r>
          <rPr>
            <b/>
            <sz val="9"/>
            <color indexed="81"/>
            <rFont val="Tahoma"/>
            <family val="2"/>
          </rPr>
          <t xml:space="preserve">[User-Added Date]
</t>
        </r>
      </text>
    </comment>
    <comment ref="R54" authorId="1" shapeId="0">
      <text>
        <r>
          <rPr>
            <b/>
            <sz val="9"/>
            <color indexed="81"/>
            <rFont val="Tahoma"/>
            <family val="2"/>
          </rPr>
          <t xml:space="preserve">[User-Added Date]
</t>
        </r>
      </text>
    </comment>
    <comment ref="S54" authorId="1" shapeId="0">
      <text>
        <r>
          <rPr>
            <b/>
            <sz val="9"/>
            <color indexed="81"/>
            <rFont val="Tahoma"/>
            <family val="2"/>
          </rPr>
          <t xml:space="preserve">[User-Added Date]
</t>
        </r>
      </text>
    </comment>
    <comment ref="E55" authorId="1" shapeId="0">
      <text>
        <r>
          <rPr>
            <b/>
            <sz val="9"/>
            <color indexed="81"/>
            <rFont val="Tahoma"/>
            <family val="2"/>
          </rPr>
          <t xml:space="preserve">[User-Added Date]
</t>
        </r>
      </text>
    </comment>
    <comment ref="F55" authorId="1" shapeId="0">
      <text>
        <r>
          <rPr>
            <b/>
            <sz val="9"/>
            <color indexed="81"/>
            <rFont val="Tahoma"/>
            <family val="2"/>
          </rPr>
          <t xml:space="preserve">[User-Added Date]
</t>
        </r>
      </text>
    </comment>
    <comment ref="G55" authorId="1" shapeId="0">
      <text>
        <r>
          <rPr>
            <b/>
            <sz val="9"/>
            <color indexed="81"/>
            <rFont val="Tahoma"/>
            <family val="2"/>
          </rPr>
          <t xml:space="preserve">[User-Added Date]
</t>
        </r>
      </text>
    </comment>
    <comment ref="H55" authorId="1" shapeId="0">
      <text>
        <r>
          <rPr>
            <b/>
            <sz val="9"/>
            <color indexed="81"/>
            <rFont val="Tahoma"/>
            <family val="2"/>
          </rPr>
          <t xml:space="preserve">[User-Added Date]
</t>
        </r>
      </text>
    </comment>
    <comment ref="I55" authorId="1" shapeId="0">
      <text>
        <r>
          <rPr>
            <b/>
            <sz val="9"/>
            <color indexed="81"/>
            <rFont val="Tahoma"/>
            <family val="2"/>
          </rPr>
          <t xml:space="preserve">[User-Added Date]
</t>
        </r>
      </text>
    </comment>
    <comment ref="J55" authorId="1" shapeId="0">
      <text>
        <r>
          <rPr>
            <b/>
            <sz val="9"/>
            <color indexed="81"/>
            <rFont val="Tahoma"/>
            <family val="2"/>
          </rPr>
          <t xml:space="preserve">[User-Added Date]
</t>
        </r>
      </text>
    </comment>
    <comment ref="K55" authorId="1" shapeId="0">
      <text>
        <r>
          <rPr>
            <b/>
            <sz val="9"/>
            <color indexed="81"/>
            <rFont val="Tahoma"/>
            <family val="2"/>
          </rPr>
          <t xml:space="preserve">[User-Added Date]
</t>
        </r>
      </text>
    </comment>
    <comment ref="L55" authorId="1" shapeId="0">
      <text>
        <r>
          <rPr>
            <b/>
            <sz val="9"/>
            <color indexed="81"/>
            <rFont val="Tahoma"/>
            <family val="2"/>
          </rPr>
          <t xml:space="preserve">[User-Added Date]
</t>
        </r>
      </text>
    </comment>
    <comment ref="M55" authorId="1" shapeId="0">
      <text>
        <r>
          <rPr>
            <b/>
            <sz val="9"/>
            <color indexed="81"/>
            <rFont val="Tahoma"/>
            <family val="2"/>
          </rPr>
          <t xml:space="preserve">[User-Added Date]
</t>
        </r>
      </text>
    </comment>
    <comment ref="N55" authorId="1" shapeId="0">
      <text>
        <r>
          <rPr>
            <b/>
            <sz val="9"/>
            <color indexed="81"/>
            <rFont val="Tahoma"/>
            <family val="2"/>
          </rPr>
          <t xml:space="preserve">[User-Added Date]
</t>
        </r>
      </text>
    </comment>
    <comment ref="O55" authorId="1" shapeId="0">
      <text>
        <r>
          <rPr>
            <b/>
            <sz val="9"/>
            <color indexed="81"/>
            <rFont val="Tahoma"/>
            <family val="2"/>
          </rPr>
          <t xml:space="preserve">[User-Added Date]
</t>
        </r>
      </text>
    </comment>
    <comment ref="P55" authorId="1" shapeId="0">
      <text>
        <r>
          <rPr>
            <b/>
            <sz val="9"/>
            <color indexed="81"/>
            <rFont val="Tahoma"/>
            <family val="2"/>
          </rPr>
          <t xml:space="preserve">[User-Added Date]
</t>
        </r>
      </text>
    </comment>
    <comment ref="Q55" authorId="1" shapeId="0">
      <text>
        <r>
          <rPr>
            <b/>
            <sz val="9"/>
            <color indexed="81"/>
            <rFont val="Tahoma"/>
            <family val="2"/>
          </rPr>
          <t xml:space="preserve">[User-Added Date]
</t>
        </r>
      </text>
    </comment>
    <comment ref="R55" authorId="1" shapeId="0">
      <text>
        <r>
          <rPr>
            <b/>
            <sz val="9"/>
            <color indexed="81"/>
            <rFont val="Tahoma"/>
            <family val="2"/>
          </rPr>
          <t xml:space="preserve">[User-Added Date]
</t>
        </r>
      </text>
    </comment>
    <comment ref="S55" authorId="1" shapeId="0">
      <text>
        <r>
          <rPr>
            <b/>
            <sz val="9"/>
            <color indexed="81"/>
            <rFont val="Tahoma"/>
            <family val="2"/>
          </rPr>
          <t xml:space="preserve">[User-Added Date]
</t>
        </r>
      </text>
    </comment>
    <comment ref="D66" authorId="0" shapeId="0">
      <text>
        <r>
          <rPr>
            <b/>
            <sz val="9"/>
            <color indexed="81"/>
            <rFont val="Tahoma"/>
            <charset val="1"/>
          </rPr>
          <t xml:space="preserve">This value is subtracted from the total | يتم طرح هذه القيمة من الإجمالي
</t>
        </r>
      </text>
    </comment>
    <comment ref="D68" authorId="0" shapeId="0">
      <text>
        <r>
          <rPr>
            <b/>
            <sz val="9"/>
            <color indexed="81"/>
            <rFont val="Tahoma"/>
            <charset val="1"/>
          </rPr>
          <t xml:space="preserve">This value is subtracted from the total | يتم طرح هذه القيمة من الإجمالي
</t>
        </r>
      </text>
    </comment>
    <comment ref="D69" authorId="0" shapeId="0">
      <text>
        <r>
          <rPr>
            <b/>
            <sz val="9"/>
            <color indexed="81"/>
            <rFont val="Tahoma"/>
            <charset val="1"/>
          </rPr>
          <t xml:space="preserve">This value is subtracted from the total | يتم طرح هذه القيمة من الإجمالي
</t>
        </r>
      </text>
    </comment>
    <comment ref="D70" authorId="0" shapeId="0">
      <text>
        <r>
          <rPr>
            <b/>
            <sz val="9"/>
            <color indexed="81"/>
            <rFont val="Tahoma"/>
            <charset val="1"/>
          </rPr>
          <t xml:space="preserve">This value is subtracted from the total | يتم طرح هذه القيمة من الإجمالي
</t>
        </r>
      </text>
    </comment>
    <comment ref="D71" authorId="0" shapeId="0">
      <text>
        <r>
          <rPr>
            <b/>
            <sz val="9"/>
            <color indexed="81"/>
            <rFont val="Tahoma"/>
            <charset val="1"/>
          </rPr>
          <t xml:space="preserve">This value is subtracted from the total | يتم طرح هذه القيمة من الإجمالي
</t>
        </r>
      </text>
    </comment>
    <comment ref="D73" authorId="0" shapeId="0">
      <text>
        <r>
          <rPr>
            <b/>
            <sz val="9"/>
            <color indexed="81"/>
            <rFont val="Tahoma"/>
            <charset val="1"/>
          </rPr>
          <t xml:space="preserve">This value is subtracted from the total | يتم طرح هذه القيمة من الإجمالي
</t>
        </r>
      </text>
    </comment>
    <comment ref="D78" authorId="0" shapeId="0">
      <text>
        <r>
          <rPr>
            <b/>
            <sz val="9"/>
            <color indexed="81"/>
            <rFont val="Tahoma"/>
            <charset val="1"/>
          </rPr>
          <t xml:space="preserve">This value is subtracted from the total | يتم طرح هذه القيمة من الإجمالي
</t>
        </r>
        <r>
          <rPr>
            <sz val="9"/>
            <color indexed="81"/>
            <rFont val="Tahoma"/>
            <charset val="1"/>
          </rPr>
          <t xml:space="preserve">
</t>
        </r>
      </text>
    </comment>
    <comment ref="D79" authorId="0" shapeId="0">
      <text>
        <r>
          <rPr>
            <b/>
            <sz val="9"/>
            <color indexed="81"/>
            <rFont val="Tahoma"/>
            <charset val="1"/>
          </rPr>
          <t xml:space="preserve">This value is subtracted from the total | يتم طرح هذه القيمة من الإجمالي
</t>
        </r>
      </text>
    </comment>
    <comment ref="D80" authorId="0" shapeId="0">
      <text>
        <r>
          <rPr>
            <b/>
            <sz val="9"/>
            <color indexed="81"/>
            <rFont val="Tahoma"/>
            <charset val="1"/>
          </rPr>
          <t xml:space="preserve">This value is subtracted from the total | يتم طرح هذه القيمة من الإجمالي
</t>
        </r>
      </text>
    </comment>
    <comment ref="D81" authorId="0" shapeId="0">
      <text>
        <r>
          <rPr>
            <b/>
            <sz val="9"/>
            <color indexed="81"/>
            <rFont val="Tahoma"/>
            <charset val="1"/>
          </rPr>
          <t xml:space="preserve">This value is subtracted from the total | يتم طرح هذه القيمة من الإجمالي
</t>
        </r>
      </text>
    </comment>
  </commentList>
</comments>
</file>

<file path=xl/comments7.xml><?xml version="1.0" encoding="utf-8"?>
<comments xmlns="http://schemas.openxmlformats.org/spreadsheetml/2006/main">
  <authors>
    <author>Sujeet Rathod</author>
    <author>Snehal Salunkhe</author>
  </authors>
  <commentList>
    <comment ref="D19" authorId="0" shapeId="0">
      <text>
        <r>
          <rPr>
            <b/>
            <sz val="9"/>
            <color indexed="81"/>
            <rFont val="Tahoma"/>
            <charset val="1"/>
          </rPr>
          <t xml:space="preserve">This value is subtracted from the total | يتم طرح هذه القيمة من الإجمالي
</t>
        </r>
        <r>
          <rPr>
            <sz val="9"/>
            <color indexed="81"/>
            <rFont val="Tahoma"/>
            <charset val="1"/>
          </rPr>
          <t xml:space="preserve">
</t>
        </r>
      </text>
    </comment>
    <comment ref="D21" authorId="0" shapeId="0">
      <text>
        <r>
          <rPr>
            <b/>
            <sz val="9"/>
            <color indexed="81"/>
            <rFont val="Tahoma"/>
            <charset val="1"/>
          </rPr>
          <t xml:space="preserve">This value is subtracted from the total | يتم طرح هذه القيمة من الإجمالي
</t>
        </r>
      </text>
    </comment>
    <comment ref="D27" authorId="0" shapeId="0">
      <text>
        <r>
          <rPr>
            <b/>
            <sz val="9"/>
            <color indexed="81"/>
            <rFont val="Tahoma"/>
            <charset val="1"/>
          </rPr>
          <t xml:space="preserve">This value is subtracted from the total | يتم طرح هذه القيمة من الإجمالي
</t>
        </r>
      </text>
    </comment>
    <comment ref="D29" authorId="0" shapeId="0">
      <text>
        <r>
          <rPr>
            <b/>
            <sz val="9"/>
            <color indexed="81"/>
            <rFont val="Tahoma"/>
            <charset val="1"/>
          </rPr>
          <t xml:space="preserve">This value is subtracted from the total | يتم طرح هذه القيمة من الإجمالي
</t>
        </r>
      </text>
    </comment>
    <comment ref="E47" authorId="1" shapeId="0">
      <text>
        <r>
          <rPr>
            <b/>
            <sz val="9"/>
            <color indexed="81"/>
            <rFont val="Tahoma"/>
            <family val="2"/>
          </rPr>
          <t xml:space="preserve">[User-Added Date]
</t>
        </r>
      </text>
    </comment>
    <comment ref="F47" authorId="1" shapeId="0">
      <text>
        <r>
          <rPr>
            <b/>
            <sz val="9"/>
            <color indexed="81"/>
            <rFont val="Tahoma"/>
            <family val="2"/>
          </rPr>
          <t xml:space="preserve">[User-Added Date]
</t>
        </r>
      </text>
    </comment>
    <comment ref="G47" authorId="1" shapeId="0">
      <text>
        <r>
          <rPr>
            <b/>
            <sz val="9"/>
            <color indexed="81"/>
            <rFont val="Tahoma"/>
            <family val="2"/>
          </rPr>
          <t xml:space="preserve">[User-Added Date]
</t>
        </r>
      </text>
    </comment>
    <comment ref="H47" authorId="1" shapeId="0">
      <text>
        <r>
          <rPr>
            <b/>
            <sz val="9"/>
            <color indexed="81"/>
            <rFont val="Tahoma"/>
            <family val="2"/>
          </rPr>
          <t xml:space="preserve">[User-Added Date]
</t>
        </r>
      </text>
    </comment>
    <comment ref="E48" authorId="1" shapeId="0">
      <text>
        <r>
          <rPr>
            <b/>
            <sz val="9"/>
            <color indexed="81"/>
            <rFont val="Tahoma"/>
            <family val="2"/>
          </rPr>
          <t xml:space="preserve">[User-Added Date]
</t>
        </r>
      </text>
    </comment>
    <comment ref="F48" authorId="1" shapeId="0">
      <text>
        <r>
          <rPr>
            <b/>
            <sz val="9"/>
            <color indexed="81"/>
            <rFont val="Tahoma"/>
            <family val="2"/>
          </rPr>
          <t xml:space="preserve">[User-Added Date]
</t>
        </r>
      </text>
    </comment>
    <comment ref="G48" authorId="1" shapeId="0">
      <text>
        <r>
          <rPr>
            <b/>
            <sz val="9"/>
            <color indexed="81"/>
            <rFont val="Tahoma"/>
            <family val="2"/>
          </rPr>
          <t xml:space="preserve">[User-Added Date]
</t>
        </r>
      </text>
    </comment>
    <comment ref="H48" authorId="1" shapeId="0">
      <text>
        <r>
          <rPr>
            <b/>
            <sz val="9"/>
            <color indexed="81"/>
            <rFont val="Tahoma"/>
            <family val="2"/>
          </rPr>
          <t xml:space="preserve">[User-Added Date]
</t>
        </r>
      </text>
    </comment>
    <comment ref="D53" authorId="0" shapeId="0">
      <text>
        <r>
          <rPr>
            <b/>
            <sz val="9"/>
            <color indexed="81"/>
            <rFont val="Tahoma"/>
            <charset val="1"/>
          </rPr>
          <t xml:space="preserve">This value is subtracted from the total | يتم طرح هذه القيمة من الإجمالي
</t>
        </r>
        <r>
          <rPr>
            <sz val="9"/>
            <color indexed="81"/>
            <rFont val="Tahoma"/>
            <charset val="1"/>
          </rPr>
          <t xml:space="preserve">
</t>
        </r>
      </text>
    </comment>
    <comment ref="D55" authorId="0" shapeId="0">
      <text>
        <r>
          <rPr>
            <b/>
            <sz val="9"/>
            <color indexed="81"/>
            <rFont val="Tahoma"/>
            <charset val="1"/>
          </rPr>
          <t xml:space="preserve">This value is subtracted from the total | يتم طرح هذه القيمة من الإجمالي
</t>
        </r>
      </text>
    </comment>
    <comment ref="D61" authorId="0" shapeId="0">
      <text>
        <r>
          <rPr>
            <b/>
            <sz val="9"/>
            <color indexed="81"/>
            <rFont val="Tahoma"/>
            <charset val="1"/>
          </rPr>
          <t xml:space="preserve">This value is subtracted from the total | يتم طرح هذه القيمة من الإجمالي
</t>
        </r>
      </text>
    </comment>
    <comment ref="D63" authorId="0" shapeId="0">
      <text>
        <r>
          <rPr>
            <b/>
            <sz val="9"/>
            <color indexed="81"/>
            <rFont val="Tahoma"/>
            <charset val="1"/>
          </rPr>
          <t xml:space="preserve">This value is subtracted from the total | يتم طرح هذه القيمة من الإجمالي
</t>
        </r>
      </text>
    </comment>
    <comment ref="F81" authorId="1" shapeId="0">
      <text>
        <r>
          <rPr>
            <b/>
            <sz val="9"/>
            <color indexed="81"/>
            <rFont val="Tahoma"/>
            <family val="2"/>
          </rPr>
          <t xml:space="preserve">[User-Added Date]
</t>
        </r>
      </text>
    </comment>
    <comment ref="F82" authorId="1" shapeId="0">
      <text>
        <r>
          <rPr>
            <b/>
            <sz val="9"/>
            <color indexed="81"/>
            <rFont val="Tahoma"/>
            <family val="2"/>
          </rPr>
          <t xml:space="preserve">[User-Added Date]
</t>
        </r>
      </text>
    </comment>
    <comment ref="D88" authorId="0" shapeId="0">
      <text>
        <r>
          <rPr>
            <b/>
            <sz val="9"/>
            <color indexed="81"/>
            <rFont val="Tahoma"/>
            <charset val="1"/>
          </rPr>
          <t xml:space="preserve">This value is subtracted from the total | يتم طرح هذه القيمة من الإجمالي
</t>
        </r>
      </text>
    </comment>
    <comment ref="F102" authorId="1" shapeId="0">
      <text>
        <r>
          <rPr>
            <b/>
            <sz val="9"/>
            <color indexed="81"/>
            <rFont val="Tahoma"/>
            <family val="2"/>
          </rPr>
          <t xml:space="preserve">[User-Added Date]
</t>
        </r>
      </text>
    </comment>
    <comment ref="F103" authorId="1" shapeId="0">
      <text>
        <r>
          <rPr>
            <b/>
            <sz val="9"/>
            <color indexed="81"/>
            <rFont val="Tahoma"/>
            <family val="2"/>
          </rPr>
          <t xml:space="preserve">[User-Added Date]
</t>
        </r>
      </text>
    </comment>
    <comment ref="D107" authorId="0" shapeId="0">
      <text>
        <r>
          <rPr>
            <b/>
            <sz val="9"/>
            <color indexed="81"/>
            <rFont val="Tahoma"/>
            <charset val="1"/>
          </rPr>
          <t xml:space="preserve">This value is subtracted from the total | يتم طرح هذه القيمة من الإجمالي
</t>
        </r>
        <r>
          <rPr>
            <sz val="9"/>
            <color indexed="81"/>
            <rFont val="Tahoma"/>
            <charset val="1"/>
          </rPr>
          <t xml:space="preserve">
</t>
        </r>
      </text>
    </comment>
    <comment ref="F121" authorId="1" shapeId="0">
      <text>
        <r>
          <rPr>
            <b/>
            <sz val="9"/>
            <color indexed="81"/>
            <rFont val="Tahoma"/>
            <family val="2"/>
          </rPr>
          <t xml:space="preserve">[User-Added Date]
</t>
        </r>
      </text>
    </comment>
    <comment ref="F122" authorId="1" shapeId="0">
      <text>
        <r>
          <rPr>
            <b/>
            <sz val="9"/>
            <color indexed="81"/>
            <rFont val="Tahoma"/>
            <family val="2"/>
          </rPr>
          <t xml:space="preserve">[User-Added Date]
</t>
        </r>
      </text>
    </comment>
    <comment ref="F145" authorId="1" shapeId="0">
      <text>
        <r>
          <rPr>
            <b/>
            <sz val="9"/>
            <color indexed="81"/>
            <rFont val="Tahoma"/>
            <family val="2"/>
          </rPr>
          <t xml:space="preserve">[User-Added Date]
</t>
        </r>
      </text>
    </comment>
    <comment ref="F146" authorId="1" shapeId="0">
      <text>
        <r>
          <rPr>
            <b/>
            <sz val="9"/>
            <color indexed="81"/>
            <rFont val="Tahoma"/>
            <family val="2"/>
          </rPr>
          <t xml:space="preserve">[User-Added Date]
</t>
        </r>
      </text>
    </comment>
    <comment ref="D151" authorId="0" shapeId="0">
      <text>
        <r>
          <rPr>
            <b/>
            <sz val="9"/>
            <color indexed="81"/>
            <rFont val="Tahoma"/>
            <charset val="1"/>
          </rPr>
          <t xml:space="preserve">This value is subtracted from the total | يتم طرح هذه القيمة من الإجمالي
</t>
        </r>
        <r>
          <rPr>
            <sz val="9"/>
            <color indexed="81"/>
            <rFont val="Tahoma"/>
            <charset val="1"/>
          </rPr>
          <t xml:space="preserve">
</t>
        </r>
      </text>
    </comment>
    <comment ref="F166" authorId="1" shapeId="0">
      <text>
        <r>
          <rPr>
            <b/>
            <sz val="9"/>
            <color indexed="81"/>
            <rFont val="Tahoma"/>
            <family val="2"/>
          </rPr>
          <t xml:space="preserve">[User-Added Date]
</t>
        </r>
      </text>
    </comment>
    <comment ref="F167" authorId="1" shapeId="0">
      <text>
        <r>
          <rPr>
            <b/>
            <sz val="9"/>
            <color indexed="81"/>
            <rFont val="Tahoma"/>
            <family val="2"/>
          </rPr>
          <t xml:space="preserve">[User-Added Date]
</t>
        </r>
      </text>
    </comment>
    <comment ref="F185" authorId="1" shapeId="0">
      <text>
        <r>
          <rPr>
            <b/>
            <sz val="9"/>
            <color indexed="81"/>
            <rFont val="Tahoma"/>
            <family val="2"/>
          </rPr>
          <t xml:space="preserve">[User-Added Date]
</t>
        </r>
      </text>
    </comment>
    <comment ref="F186" authorId="1" shapeId="0">
      <text>
        <r>
          <rPr>
            <b/>
            <sz val="9"/>
            <color indexed="81"/>
            <rFont val="Tahoma"/>
            <family val="2"/>
          </rPr>
          <t xml:space="preserve">[User-Added Date]
</t>
        </r>
      </text>
    </comment>
    <comment ref="D194" authorId="0" shapeId="0">
      <text>
        <r>
          <rPr>
            <b/>
            <sz val="9"/>
            <color indexed="81"/>
            <rFont val="Tahoma"/>
            <charset val="1"/>
          </rPr>
          <t xml:space="preserve">This value is subtracted from the total | يتم طرح هذه القيمة من الإجمالي
</t>
        </r>
      </text>
    </comment>
    <comment ref="F208" authorId="1" shapeId="0">
      <text>
        <r>
          <rPr>
            <b/>
            <sz val="9"/>
            <color indexed="81"/>
            <rFont val="Tahoma"/>
            <family val="2"/>
          </rPr>
          <t xml:space="preserve">[User-Added Date]
</t>
        </r>
      </text>
    </comment>
    <comment ref="F209" authorId="1" shapeId="0">
      <text>
        <r>
          <rPr>
            <b/>
            <sz val="9"/>
            <color indexed="81"/>
            <rFont val="Tahoma"/>
            <family val="2"/>
          </rPr>
          <t xml:space="preserve">[User-Added Date]
</t>
        </r>
      </text>
    </comment>
    <comment ref="D226" authorId="0" shapeId="0">
      <text>
        <r>
          <rPr>
            <b/>
            <sz val="9"/>
            <color indexed="81"/>
            <rFont val="Tahoma"/>
            <charset val="1"/>
          </rPr>
          <t xml:space="preserve">This value is subtracted from the total | يتم طرح هذه القيمة من الإجمالي
</t>
        </r>
        <r>
          <rPr>
            <sz val="9"/>
            <color indexed="81"/>
            <rFont val="Tahoma"/>
            <charset val="1"/>
          </rPr>
          <t xml:space="preserve">
</t>
        </r>
      </text>
    </comment>
    <comment ref="F240" authorId="1" shapeId="0">
      <text>
        <r>
          <rPr>
            <b/>
            <sz val="9"/>
            <color indexed="81"/>
            <rFont val="Tahoma"/>
            <family val="2"/>
          </rPr>
          <t xml:space="preserve">[User-Added Date]
</t>
        </r>
      </text>
    </comment>
    <comment ref="F241" authorId="1" shapeId="0">
      <text>
        <r>
          <rPr>
            <b/>
            <sz val="9"/>
            <color indexed="81"/>
            <rFont val="Tahoma"/>
            <family val="2"/>
          </rPr>
          <t xml:space="preserve">[User-Added Date]
</t>
        </r>
      </text>
    </comment>
    <comment ref="D251" authorId="0" shapeId="0">
      <text>
        <r>
          <rPr>
            <b/>
            <sz val="9"/>
            <color indexed="81"/>
            <rFont val="Tahoma"/>
            <charset val="1"/>
          </rPr>
          <t xml:space="preserve">This value is subtracted from the total | يتم طرح هذه القيمة من الإجمالي
</t>
        </r>
        <r>
          <rPr>
            <sz val="9"/>
            <color indexed="81"/>
            <rFont val="Tahoma"/>
            <charset val="1"/>
          </rPr>
          <t xml:space="preserve">
</t>
        </r>
      </text>
    </comment>
    <comment ref="D252" authorId="0" shapeId="0">
      <text>
        <r>
          <rPr>
            <b/>
            <sz val="9"/>
            <color indexed="81"/>
            <rFont val="Tahoma"/>
            <charset val="1"/>
          </rPr>
          <t xml:space="preserve">This value is subtracted from the total | يتم طرح هذه القيمة من الإجمالي
</t>
        </r>
      </text>
    </comment>
    <comment ref="F266" authorId="1" shapeId="0">
      <text>
        <r>
          <rPr>
            <b/>
            <sz val="9"/>
            <color indexed="81"/>
            <rFont val="Tahoma"/>
            <family val="2"/>
          </rPr>
          <t xml:space="preserve">[User-Added Date]
</t>
        </r>
      </text>
    </comment>
    <comment ref="F267" authorId="1" shapeId="0">
      <text>
        <r>
          <rPr>
            <b/>
            <sz val="9"/>
            <color indexed="81"/>
            <rFont val="Tahoma"/>
            <family val="2"/>
          </rPr>
          <t xml:space="preserve">[User-Added Date]
</t>
        </r>
      </text>
    </comment>
    <comment ref="D272" authorId="0" shapeId="0">
      <text>
        <r>
          <rPr>
            <b/>
            <sz val="9"/>
            <color indexed="81"/>
            <rFont val="Tahoma"/>
          </rPr>
          <t xml:space="preserve">This value is subtracted from the total | يتم طرح هذه القيمة من الإجمالي
</t>
        </r>
      </text>
    </comment>
    <comment ref="F287" authorId="1" shapeId="0">
      <text>
        <r>
          <rPr>
            <b/>
            <sz val="9"/>
            <color indexed="81"/>
            <rFont val="Tahoma"/>
            <family val="2"/>
          </rPr>
          <t xml:space="preserve">[User-Added Date]
</t>
        </r>
      </text>
    </comment>
    <comment ref="F288" authorId="1" shapeId="0">
      <text>
        <r>
          <rPr>
            <b/>
            <sz val="9"/>
            <color indexed="81"/>
            <rFont val="Tahoma"/>
            <family val="2"/>
          </rPr>
          <t xml:space="preserve">[User-Added Date]
</t>
        </r>
      </text>
    </comment>
    <comment ref="F309" authorId="1" shapeId="0">
      <text>
        <r>
          <rPr>
            <b/>
            <sz val="9"/>
            <color indexed="81"/>
            <rFont val="Tahoma"/>
            <family val="2"/>
          </rPr>
          <t xml:space="preserve">[User-Added Date]
</t>
        </r>
      </text>
    </comment>
    <comment ref="F310" authorId="1" shapeId="0">
      <text>
        <r>
          <rPr>
            <b/>
            <sz val="9"/>
            <color indexed="81"/>
            <rFont val="Tahoma"/>
            <family val="2"/>
          </rPr>
          <t xml:space="preserve">[User-Added Date]
</t>
        </r>
      </text>
    </comment>
    <comment ref="D318" authorId="0"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D319" authorId="0"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D320" authorId="0"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F334" authorId="1" shapeId="0">
      <text>
        <r>
          <rPr>
            <b/>
            <sz val="9"/>
            <color indexed="81"/>
            <rFont val="Tahoma"/>
            <family val="2"/>
          </rPr>
          <t xml:space="preserve">[User-Added Date]
</t>
        </r>
      </text>
    </comment>
    <comment ref="F335" authorId="1" shapeId="0">
      <text>
        <r>
          <rPr>
            <b/>
            <sz val="9"/>
            <color indexed="81"/>
            <rFont val="Tahoma"/>
            <family val="2"/>
          </rPr>
          <t xml:space="preserve">[User-Added Date]
</t>
        </r>
      </text>
    </comment>
    <comment ref="F370" authorId="1" shapeId="0">
      <text>
        <r>
          <rPr>
            <b/>
            <sz val="9"/>
            <color indexed="81"/>
            <rFont val="Tahoma"/>
            <family val="2"/>
          </rPr>
          <t xml:space="preserve">[User-Added Date]
</t>
        </r>
      </text>
    </comment>
    <comment ref="F371" authorId="1" shapeId="0">
      <text>
        <r>
          <rPr>
            <b/>
            <sz val="9"/>
            <color indexed="81"/>
            <rFont val="Tahoma"/>
            <family val="2"/>
          </rPr>
          <t xml:space="preserve">[User-Added Date]
</t>
        </r>
      </text>
    </comment>
  </commentList>
</comments>
</file>

<file path=xl/comments8.xml><?xml version="1.0" encoding="utf-8"?>
<comments xmlns="http://schemas.openxmlformats.org/spreadsheetml/2006/main">
  <authors>
    <author>Snehal Salunkhe</author>
  </authors>
  <commentList>
    <comment ref="E11" authorId="0" shapeId="0">
      <text>
        <r>
          <rPr>
            <b/>
            <sz val="9"/>
            <color indexed="81"/>
            <rFont val="Tahoma"/>
            <family val="2"/>
          </rPr>
          <t xml:space="preserve">[Date Format: dd'/'MM'/'yyyy]
</t>
        </r>
      </text>
    </comment>
    <comment ref="F11" authorId="0" shapeId="0">
      <text>
        <r>
          <rPr>
            <b/>
            <sz val="9"/>
            <color indexed="81"/>
            <rFont val="Tahoma"/>
            <family val="2"/>
          </rPr>
          <t xml:space="preserve">[User-Added Date]
</t>
        </r>
      </text>
    </comment>
    <comment ref="E12" authorId="0" shapeId="0">
      <text>
        <r>
          <rPr>
            <b/>
            <sz val="9"/>
            <color indexed="81"/>
            <rFont val="Tahoma"/>
            <family val="2"/>
          </rPr>
          <t xml:space="preserve">[Date Format: dd'/'MM'/'yyyy]
</t>
        </r>
      </text>
    </comment>
    <comment ref="F12" authorId="0" shapeId="0">
      <text>
        <r>
          <rPr>
            <b/>
            <sz val="9"/>
            <color indexed="81"/>
            <rFont val="Tahoma"/>
            <family val="2"/>
          </rPr>
          <t xml:space="preserve">[User-Added Date]
</t>
        </r>
      </text>
    </comment>
  </commentList>
</comments>
</file>

<file path=xl/comments9.xml><?xml version="1.0" encoding="utf-8"?>
<comments xmlns="http://schemas.openxmlformats.org/spreadsheetml/2006/main">
  <authors>
    <author>Sujeet Rathod</author>
    <author>Snehal Salunkhe</author>
  </authors>
  <commentList>
    <comment ref="D19" authorId="0"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D21" authorId="0" shapeId="0">
      <text>
        <r>
          <rPr>
            <b/>
            <sz val="9"/>
            <color indexed="81"/>
            <rFont val="Tahoma"/>
          </rPr>
          <t xml:space="preserve">This value is subtracted from the total | يتم طرح هذه القيمة من الإجمالي
</t>
        </r>
      </text>
    </comment>
    <comment ref="D27" authorId="0" shapeId="0">
      <text>
        <r>
          <rPr>
            <b/>
            <sz val="9"/>
            <color indexed="81"/>
            <rFont val="Tahoma"/>
          </rPr>
          <t xml:space="preserve">This value is subtracted from the total | يتم طرح هذه القيمة من الإجمالي
</t>
        </r>
      </text>
    </comment>
    <comment ref="D29" authorId="0"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E48" authorId="1" shapeId="0">
      <text>
        <r>
          <rPr>
            <b/>
            <sz val="9"/>
            <color indexed="81"/>
            <rFont val="Tahoma"/>
            <family val="2"/>
          </rPr>
          <t xml:space="preserve">[User-Added Date]
</t>
        </r>
      </text>
    </comment>
    <comment ref="F48" authorId="1" shapeId="0">
      <text>
        <r>
          <rPr>
            <b/>
            <sz val="9"/>
            <color indexed="81"/>
            <rFont val="Tahoma"/>
            <family val="2"/>
          </rPr>
          <t xml:space="preserve">[User-Added Date]
</t>
        </r>
      </text>
    </comment>
    <comment ref="G48" authorId="1" shapeId="0">
      <text>
        <r>
          <rPr>
            <b/>
            <sz val="9"/>
            <color indexed="81"/>
            <rFont val="Tahoma"/>
            <family val="2"/>
          </rPr>
          <t xml:space="preserve">[User-Added Date]
</t>
        </r>
      </text>
    </comment>
    <comment ref="H48" authorId="1" shapeId="0">
      <text>
        <r>
          <rPr>
            <b/>
            <sz val="9"/>
            <color indexed="81"/>
            <rFont val="Tahoma"/>
            <family val="2"/>
          </rPr>
          <t xml:space="preserve">[User-Added Date]
</t>
        </r>
      </text>
    </comment>
    <comment ref="E49" authorId="1" shapeId="0">
      <text>
        <r>
          <rPr>
            <b/>
            <sz val="9"/>
            <color indexed="81"/>
            <rFont val="Tahoma"/>
            <family val="2"/>
          </rPr>
          <t xml:space="preserve">[User-Added Date]
</t>
        </r>
      </text>
    </comment>
    <comment ref="F49" authorId="1" shapeId="0">
      <text>
        <r>
          <rPr>
            <b/>
            <sz val="9"/>
            <color indexed="81"/>
            <rFont val="Tahoma"/>
            <family val="2"/>
          </rPr>
          <t xml:space="preserve">[User-Added Date]
</t>
        </r>
      </text>
    </comment>
    <comment ref="G49" authorId="1" shapeId="0">
      <text>
        <r>
          <rPr>
            <b/>
            <sz val="9"/>
            <color indexed="81"/>
            <rFont val="Tahoma"/>
            <family val="2"/>
          </rPr>
          <t xml:space="preserve">[User-Added Date]
</t>
        </r>
      </text>
    </comment>
    <comment ref="H49" authorId="1" shapeId="0">
      <text>
        <r>
          <rPr>
            <b/>
            <sz val="9"/>
            <color indexed="81"/>
            <rFont val="Tahoma"/>
            <family val="2"/>
          </rPr>
          <t xml:space="preserve">[User-Added Date]
</t>
        </r>
      </text>
    </comment>
    <comment ref="D54" authorId="0"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D56" authorId="0" shapeId="0">
      <text>
        <r>
          <rPr>
            <b/>
            <sz val="9"/>
            <color indexed="81"/>
            <rFont val="Tahoma"/>
          </rPr>
          <t xml:space="preserve">This value is subtracted from the total | يتم طرح هذه القيمة من الإجمالي
</t>
        </r>
      </text>
    </comment>
    <comment ref="D62" authorId="0" shapeId="0">
      <text>
        <r>
          <rPr>
            <b/>
            <sz val="9"/>
            <color indexed="81"/>
            <rFont val="Tahoma"/>
          </rPr>
          <t xml:space="preserve">This value is subtracted from the total | يتم طرح هذه القيمة من الإجمالي
</t>
        </r>
      </text>
    </comment>
    <comment ref="D64" authorId="0"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F83" authorId="1" shapeId="0">
      <text>
        <r>
          <rPr>
            <b/>
            <sz val="9"/>
            <color indexed="81"/>
            <rFont val="Tahoma"/>
            <family val="2"/>
          </rPr>
          <t xml:space="preserve">[User-Added Date]
</t>
        </r>
      </text>
    </comment>
    <comment ref="F84" authorId="1" shapeId="0">
      <text>
        <r>
          <rPr>
            <b/>
            <sz val="9"/>
            <color indexed="81"/>
            <rFont val="Tahoma"/>
            <family val="2"/>
          </rPr>
          <t xml:space="preserve">[User-Added Date]
</t>
        </r>
      </text>
    </comment>
    <comment ref="D90" authorId="0"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F105" authorId="1" shapeId="0">
      <text>
        <r>
          <rPr>
            <b/>
            <sz val="9"/>
            <color indexed="81"/>
            <rFont val="Tahoma"/>
            <family val="2"/>
          </rPr>
          <t xml:space="preserve">[User-Added Date]
</t>
        </r>
      </text>
    </comment>
    <comment ref="F106" authorId="1" shapeId="0">
      <text>
        <r>
          <rPr>
            <b/>
            <sz val="9"/>
            <color indexed="81"/>
            <rFont val="Tahoma"/>
            <family val="2"/>
          </rPr>
          <t xml:space="preserve">[User-Added Date]
</t>
        </r>
      </text>
    </comment>
    <comment ref="D110" authorId="0"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F125" authorId="1" shapeId="0">
      <text>
        <r>
          <rPr>
            <b/>
            <sz val="9"/>
            <color indexed="81"/>
            <rFont val="Tahoma"/>
            <family val="2"/>
          </rPr>
          <t xml:space="preserve">[User-Added Date]
</t>
        </r>
      </text>
    </comment>
    <comment ref="F126" authorId="1" shapeId="0">
      <text>
        <r>
          <rPr>
            <b/>
            <sz val="9"/>
            <color indexed="81"/>
            <rFont val="Tahoma"/>
            <family val="2"/>
          </rPr>
          <t xml:space="preserve">[User-Added Date]
</t>
        </r>
      </text>
    </comment>
    <comment ref="D135" authorId="0"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D136" authorId="0"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D137" authorId="0"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F152" authorId="1" shapeId="0">
      <text>
        <r>
          <rPr>
            <b/>
            <sz val="9"/>
            <color indexed="81"/>
            <rFont val="Tahoma"/>
            <family val="2"/>
          </rPr>
          <t xml:space="preserve">[User-Added Date]
</t>
        </r>
      </text>
    </comment>
    <comment ref="F153" authorId="1" shapeId="0">
      <text>
        <r>
          <rPr>
            <b/>
            <sz val="9"/>
            <color indexed="81"/>
            <rFont val="Tahoma"/>
            <family val="2"/>
          </rPr>
          <t xml:space="preserve">[User-Added Date]
</t>
        </r>
      </text>
    </comment>
    <comment ref="D158" authorId="0"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F174" authorId="1" shapeId="0">
      <text>
        <r>
          <rPr>
            <b/>
            <sz val="9"/>
            <color indexed="81"/>
            <rFont val="Tahoma"/>
            <family val="2"/>
          </rPr>
          <t xml:space="preserve">[User-Added Date]
</t>
        </r>
      </text>
    </comment>
    <comment ref="F175" authorId="1" shapeId="0">
      <text>
        <r>
          <rPr>
            <b/>
            <sz val="9"/>
            <color indexed="81"/>
            <rFont val="Tahoma"/>
            <family val="2"/>
          </rPr>
          <t xml:space="preserve">[User-Added Date]
</t>
        </r>
      </text>
    </comment>
    <comment ref="D192" authorId="0" shapeId="0">
      <text>
        <r>
          <rPr>
            <b/>
            <sz val="9"/>
            <color indexed="81"/>
            <rFont val="Tahoma"/>
          </rPr>
          <t xml:space="preserve">This value is subtracted from the total | يتم طرح هذه القيمة من الإجمالي
</t>
        </r>
      </text>
    </comment>
    <comment ref="F207" authorId="1" shapeId="0">
      <text>
        <r>
          <rPr>
            <b/>
            <sz val="9"/>
            <color indexed="81"/>
            <rFont val="Tahoma"/>
            <family val="2"/>
          </rPr>
          <t xml:space="preserve">[User-Added Date]
</t>
        </r>
      </text>
    </comment>
    <comment ref="F208" authorId="1" shapeId="0">
      <text>
        <r>
          <rPr>
            <b/>
            <sz val="9"/>
            <color indexed="81"/>
            <rFont val="Tahoma"/>
            <family val="2"/>
          </rPr>
          <t xml:space="preserve">[User-Added Date]
</t>
        </r>
      </text>
    </comment>
    <comment ref="D218" authorId="0"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D219" authorId="0"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F234" authorId="1" shapeId="0">
      <text>
        <r>
          <rPr>
            <b/>
            <sz val="9"/>
            <color indexed="81"/>
            <rFont val="Tahoma"/>
            <family val="2"/>
          </rPr>
          <t xml:space="preserve">[User-Added Date]
</t>
        </r>
      </text>
    </comment>
    <comment ref="F235" authorId="1" shapeId="0">
      <text>
        <r>
          <rPr>
            <b/>
            <sz val="9"/>
            <color indexed="81"/>
            <rFont val="Tahoma"/>
            <family val="2"/>
          </rPr>
          <t xml:space="preserve">[User-Added Date]
</t>
        </r>
      </text>
    </comment>
    <comment ref="D240" authorId="0"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F256" authorId="1" shapeId="0">
      <text>
        <r>
          <rPr>
            <b/>
            <sz val="9"/>
            <color indexed="81"/>
            <rFont val="Tahoma"/>
            <family val="2"/>
          </rPr>
          <t xml:space="preserve">[User-Added Date]
</t>
        </r>
      </text>
    </comment>
    <comment ref="F257" authorId="1" shapeId="0">
      <text>
        <r>
          <rPr>
            <b/>
            <sz val="9"/>
            <color indexed="81"/>
            <rFont val="Tahoma"/>
            <family val="2"/>
          </rPr>
          <t xml:space="preserve">[User-Added Date]
</t>
        </r>
      </text>
    </comment>
    <comment ref="F279" authorId="1" shapeId="0">
      <text>
        <r>
          <rPr>
            <b/>
            <sz val="9"/>
            <color indexed="81"/>
            <rFont val="Tahoma"/>
            <family val="2"/>
          </rPr>
          <t xml:space="preserve">[User-Added Date]
</t>
        </r>
      </text>
    </comment>
    <comment ref="F280" authorId="1" shapeId="0">
      <text>
        <r>
          <rPr>
            <b/>
            <sz val="9"/>
            <color indexed="81"/>
            <rFont val="Tahoma"/>
            <family val="2"/>
          </rPr>
          <t xml:space="preserve">[User-Added Date]
</t>
        </r>
      </text>
    </comment>
    <comment ref="F316" authorId="1" shapeId="0">
      <text>
        <r>
          <rPr>
            <b/>
            <sz val="9"/>
            <color indexed="81"/>
            <rFont val="Tahoma"/>
            <family val="2"/>
          </rPr>
          <t xml:space="preserve">[User-Added Date]
</t>
        </r>
      </text>
    </comment>
    <comment ref="F317" authorId="1" shapeId="0">
      <text>
        <r>
          <rPr>
            <b/>
            <sz val="9"/>
            <color indexed="81"/>
            <rFont val="Tahoma"/>
            <family val="2"/>
          </rPr>
          <t xml:space="preserve">[User-Added Date]
</t>
        </r>
      </text>
    </comment>
    <comment ref="D325" authorId="0" shapeId="0">
      <text>
        <r>
          <rPr>
            <b/>
            <sz val="9"/>
            <color indexed="81"/>
            <rFont val="Tahoma"/>
          </rPr>
          <t xml:space="preserve">This value is subtracted from the total | يتم طرح هذه القيمة من الإجمالي
</t>
        </r>
        <r>
          <rPr>
            <sz val="9"/>
            <color indexed="81"/>
            <rFont val="Tahoma"/>
          </rPr>
          <t xml:space="preserve">
</t>
        </r>
      </text>
    </comment>
    <comment ref="F340" authorId="1" shapeId="0">
      <text>
        <r>
          <rPr>
            <b/>
            <sz val="9"/>
            <color indexed="81"/>
            <rFont val="Tahoma"/>
            <family val="2"/>
          </rPr>
          <t xml:space="preserve">[User-Added Date]
</t>
        </r>
      </text>
    </comment>
    <comment ref="F341" authorId="1" shapeId="0">
      <text>
        <r>
          <rPr>
            <b/>
            <sz val="9"/>
            <color indexed="81"/>
            <rFont val="Tahoma"/>
            <family val="2"/>
          </rPr>
          <t xml:space="preserve">[User-Added Date]
</t>
        </r>
      </text>
    </comment>
  </commentList>
</comments>
</file>

<file path=xl/sharedStrings.xml><?xml version="1.0" encoding="utf-8"?>
<sst xmlns="http://schemas.openxmlformats.org/spreadsheetml/2006/main" count="7540" uniqueCount="3784">
  <si>
    <t>#LEND#</t>
  </si>
  <si>
    <t>#SEND#</t>
  </si>
  <si>
    <t>{9D464D58-4FAD-4758-A826-6A433BFB4418}</t>
  </si>
  <si>
    <t>&lt;PrefixNamespace&gt;_x000D_
  &lt;add key="Prefix" value="cmp" /&gt;_x000D_
  &lt;add key="Namespace" value="" /&gt;_x000D_
  &lt;add key="Scheme" value="" /&gt;_x000D_
  &lt;add key="SchemaFileName" value="" /&gt;_x000D_
&lt;/PrefixNamespace&gt;</t>
  </si>
  <si>
    <t>&lt;GroupSheets&gt;
&lt;Sheet GroupName="Finance" SheetName="Financial Pos Curr Non Curr" Name="[210000] Statement of financial position, current/non-current" color="1" DependantSelection=""/&gt;
&lt;Sheet GroupName="Finance" SheetName="Financial Pos Ord of Liq" Name="[220000] Statement of financial position, order of liquidity"  color="1" DependantSelection=""/&gt;
&lt;Sheet GroupName="Income Statement" SheetName="Income Statement - Function" Name="[310000] Income statement, by function of expense" color="2" DependantSelection="[800210] Notes - Analysis of lncome and expense by function"/&gt;
&lt;Sheet GroupName="Income Statement" SheetName="Income Statement - Nature" Name="[320000] Income statement, by nature of expense" color="2" DependantSelection="[800220] Notes - Analysis of lncome and expense by nature"/&gt;
&lt;Sheet GroupName="Analysis of Income Statement" SheetName="Analysis of IS - Function" Name="[800210] Notes - Analysis of lncome and expense by function" color="3" DependantSelection=""/&gt;
&lt;Sheet GroupName="Analysis of Income Statement" SheetName="Analysis of IS - Nature" Name="[800220] Notes - Analysis of lncome and expense by nature" color="3" DependantSelection=""/&gt;
&lt;Sheet GroupName="SCI" SheetName="SCI - Net of Tax" Name="[410000] Statement of comprehensive income, OCI components presented net of tax" color="4" DependantSelection=""/&gt;
&lt;Sheet GroupName="SCI" SheetName="SCI - before tax" Name="[420000] Statement of comprehensive income, OCI components presented before tax" color="4" DependantSelection=""/&gt;
&lt;Sheet GroupName="Cash Flow" SheetName="Cash Flow - Direct" Name="[510000] Statement of cash flows, direct method"  color="5" DependantSelection=""/&gt;
&lt;Sheet GroupName="Cash Flow" SheetName="Cash Flow - Indirect" Name="[520000] Statement of cash flows, indirect method" color="5" DependantSelection=""/&gt;
&lt;/GroupSheets&gt;</t>
  </si>
  <si>
    <t>AFN</t>
  </si>
  <si>
    <t>ALL</t>
  </si>
  <si>
    <t>DZD</t>
  </si>
  <si>
    <t>AOA</t>
  </si>
  <si>
    <t>ARS</t>
  </si>
  <si>
    <t>AMD</t>
  </si>
  <si>
    <t>AWG</t>
  </si>
  <si>
    <t>AUD</t>
  </si>
  <si>
    <t>AZN</t>
  </si>
  <si>
    <t>BSD</t>
  </si>
  <si>
    <t>BHD</t>
  </si>
  <si>
    <t>BDT</t>
  </si>
  <si>
    <t>BBD</t>
  </si>
  <si>
    <t>BYR</t>
  </si>
  <si>
    <t>BZD</t>
  </si>
  <si>
    <t>BMD</t>
  </si>
  <si>
    <t>BTN</t>
  </si>
  <si>
    <t>BOB</t>
  </si>
  <si>
    <t>BAM</t>
  </si>
  <si>
    <t>BWP</t>
  </si>
  <si>
    <t>BRL</t>
  </si>
  <si>
    <t>BND</t>
  </si>
  <si>
    <t>BGN</t>
  </si>
  <si>
    <t>BIF</t>
  </si>
  <si>
    <t>KHR</t>
  </si>
  <si>
    <t>CAD</t>
  </si>
  <si>
    <t>CVE</t>
  </si>
  <si>
    <t>KYD</t>
  </si>
  <si>
    <t>CLP</t>
  </si>
  <si>
    <t>CNY</t>
  </si>
  <si>
    <t>COP</t>
  </si>
  <si>
    <t>XOF</t>
  </si>
  <si>
    <t>XAF</t>
  </si>
  <si>
    <t>KMF</t>
  </si>
  <si>
    <t>XPF</t>
  </si>
  <si>
    <t>CDF</t>
  </si>
  <si>
    <t>CRC</t>
  </si>
  <si>
    <t>HRK</t>
  </si>
  <si>
    <t>CUP</t>
  </si>
  <si>
    <t>CYP</t>
  </si>
  <si>
    <t>CZK</t>
  </si>
  <si>
    <t>DKK</t>
  </si>
  <si>
    <t>DJF</t>
  </si>
  <si>
    <t>DOP</t>
  </si>
  <si>
    <t>XCD</t>
  </si>
  <si>
    <t>EGP</t>
  </si>
  <si>
    <t>SVC</t>
  </si>
  <si>
    <t>ERN</t>
  </si>
  <si>
    <t>EEK</t>
  </si>
  <si>
    <t>ETB</t>
  </si>
  <si>
    <t>EUR</t>
  </si>
  <si>
    <t>FKP</t>
  </si>
  <si>
    <t>FJD</t>
  </si>
  <si>
    <t>GMD</t>
  </si>
  <si>
    <t>GEL</t>
  </si>
  <si>
    <t>GHS</t>
  </si>
  <si>
    <t>GIP</t>
  </si>
  <si>
    <t>XAU</t>
  </si>
  <si>
    <t>GTQ</t>
  </si>
  <si>
    <t>GGP</t>
  </si>
  <si>
    <t>GNF</t>
  </si>
  <si>
    <t>GYD</t>
  </si>
  <si>
    <t>HTG</t>
  </si>
  <si>
    <t>HNL</t>
  </si>
  <si>
    <t>HKD</t>
  </si>
  <si>
    <t>HUF</t>
  </si>
  <si>
    <t>ISK</t>
  </si>
  <si>
    <t>INR</t>
  </si>
  <si>
    <t>IDR</t>
  </si>
  <si>
    <t>XDR</t>
  </si>
  <si>
    <t>IRR</t>
  </si>
  <si>
    <t>IQD</t>
  </si>
  <si>
    <t>IMP</t>
  </si>
  <si>
    <t>ILS</t>
  </si>
  <si>
    <t>JMD</t>
  </si>
  <si>
    <t>JPY</t>
  </si>
  <si>
    <t>JEP</t>
  </si>
  <si>
    <t>JOD</t>
  </si>
  <si>
    <t>KZT</t>
  </si>
  <si>
    <t>KES</t>
  </si>
  <si>
    <t>KPW</t>
  </si>
  <si>
    <t>KRW</t>
  </si>
  <si>
    <t>KWD</t>
  </si>
  <si>
    <t>KGS</t>
  </si>
  <si>
    <t>LAK</t>
  </si>
  <si>
    <t>LVL</t>
  </si>
  <si>
    <t>LBP</t>
  </si>
  <si>
    <t>LSL</t>
  </si>
  <si>
    <t>LRD</t>
  </si>
  <si>
    <t>LYD</t>
  </si>
  <si>
    <t>LTL</t>
  </si>
  <si>
    <t>MOP</t>
  </si>
  <si>
    <t>MKD</t>
  </si>
  <si>
    <t>MGA</t>
  </si>
  <si>
    <t>MWK</t>
  </si>
  <si>
    <t>MVR</t>
  </si>
  <si>
    <t>MTL</t>
  </si>
  <si>
    <t>MRO</t>
  </si>
  <si>
    <t>MUR</t>
  </si>
  <si>
    <t>MXN</t>
  </si>
  <si>
    <t>MDL</t>
  </si>
  <si>
    <t>MNT</t>
  </si>
  <si>
    <t>MAD</t>
  </si>
  <si>
    <t>MZN</t>
  </si>
  <si>
    <t>MMK</t>
  </si>
  <si>
    <t>NAD</t>
  </si>
  <si>
    <t>NPR</t>
  </si>
  <si>
    <t>ANG</t>
  </si>
  <si>
    <t>NZD</t>
  </si>
  <si>
    <t>NIO</t>
  </si>
  <si>
    <t>NGN</t>
  </si>
  <si>
    <t>NOK</t>
  </si>
  <si>
    <t>OMR</t>
  </si>
  <si>
    <t>PKR</t>
  </si>
  <si>
    <t>XPD</t>
  </si>
  <si>
    <t>PAB</t>
  </si>
  <si>
    <t>PGK</t>
  </si>
  <si>
    <t>PYG</t>
  </si>
  <si>
    <t>PEN</t>
  </si>
  <si>
    <t>PHP</t>
  </si>
  <si>
    <t>XPT</t>
  </si>
  <si>
    <t>PLN</t>
  </si>
  <si>
    <t>QAR</t>
  </si>
  <si>
    <t>RON</t>
  </si>
  <si>
    <t>RUB</t>
  </si>
  <si>
    <t>RWF</t>
  </si>
  <si>
    <t>SHP</t>
  </si>
  <si>
    <t>WST</t>
  </si>
  <si>
    <t>STD</t>
  </si>
  <si>
    <t>SAR</t>
  </si>
  <si>
    <t>SPL</t>
  </si>
  <si>
    <t>RSD</t>
  </si>
  <si>
    <t>SCR</t>
  </si>
  <si>
    <t>SLL</t>
  </si>
  <si>
    <t>XAG</t>
  </si>
  <si>
    <t>SGD</t>
  </si>
  <si>
    <t>SBD</t>
  </si>
  <si>
    <t>SOS</t>
  </si>
  <si>
    <t>ZAR</t>
  </si>
  <si>
    <t>LKR</t>
  </si>
  <si>
    <t>SRD</t>
  </si>
  <si>
    <t>SZL</t>
  </si>
  <si>
    <t>SEK</t>
  </si>
  <si>
    <t>CHF</t>
  </si>
  <si>
    <t>SYP</t>
  </si>
  <si>
    <t>TWD</t>
  </si>
  <si>
    <t>TJS</t>
  </si>
  <si>
    <t>TZS</t>
  </si>
  <si>
    <t>THB</t>
  </si>
  <si>
    <t>TOP</t>
  </si>
  <si>
    <t>TTD</t>
  </si>
  <si>
    <t>TND</t>
  </si>
  <si>
    <t>TRY</t>
  </si>
  <si>
    <t>TMM</t>
  </si>
  <si>
    <t>TVD</t>
  </si>
  <si>
    <t>UGX</t>
  </si>
  <si>
    <t>UAH</t>
  </si>
  <si>
    <t>AED</t>
  </si>
  <si>
    <t>GBP</t>
  </si>
  <si>
    <t>USD</t>
  </si>
  <si>
    <t>UYU</t>
  </si>
  <si>
    <t>UZS</t>
  </si>
  <si>
    <t>VUV</t>
  </si>
  <si>
    <t>VEB</t>
  </si>
  <si>
    <t>VEF</t>
  </si>
  <si>
    <t>VND</t>
  </si>
  <si>
    <t>YER</t>
  </si>
  <si>
    <t>ZMK</t>
  </si>
  <si>
    <t>ZWD</t>
  </si>
  <si>
    <t>MYR</t>
  </si>
  <si>
    <t>AF</t>
  </si>
  <si>
    <t>AX</t>
  </si>
  <si>
    <t>AL</t>
  </si>
  <si>
    <t>DZ</t>
  </si>
  <si>
    <t>AS</t>
  </si>
  <si>
    <t>AD</t>
  </si>
  <si>
    <t>AO</t>
  </si>
  <si>
    <t>AI</t>
  </si>
  <si>
    <t>AQ</t>
  </si>
  <si>
    <t>AG</t>
  </si>
  <si>
    <t>AR</t>
  </si>
  <si>
    <t>AM</t>
  </si>
  <si>
    <t>AW</t>
  </si>
  <si>
    <t>AU</t>
  </si>
  <si>
    <t>AT</t>
  </si>
  <si>
    <t>AZ</t>
  </si>
  <si>
    <t>BS</t>
  </si>
  <si>
    <t>BH</t>
  </si>
  <si>
    <t>BD</t>
  </si>
  <si>
    <t>BB</t>
  </si>
  <si>
    <t>BY</t>
  </si>
  <si>
    <t>BE</t>
  </si>
  <si>
    <t>BZ</t>
  </si>
  <si>
    <t>BJ</t>
  </si>
  <si>
    <t>BM</t>
  </si>
  <si>
    <t>BT</t>
  </si>
  <si>
    <t>BO</t>
  </si>
  <si>
    <t>BQ</t>
  </si>
  <si>
    <t>BA</t>
  </si>
  <si>
    <t>BW</t>
  </si>
  <si>
    <t>BV</t>
  </si>
  <si>
    <t>BR</t>
  </si>
  <si>
    <t>IO</t>
  </si>
  <si>
    <t>BN</t>
  </si>
  <si>
    <t>BG</t>
  </si>
  <si>
    <t>BF</t>
  </si>
  <si>
    <t>BI</t>
  </si>
  <si>
    <t>KH</t>
  </si>
  <si>
    <t>CM</t>
  </si>
  <si>
    <t>CA</t>
  </si>
  <si>
    <t>CV</t>
  </si>
  <si>
    <t>KY</t>
  </si>
  <si>
    <t>CF</t>
  </si>
  <si>
    <t>TD</t>
  </si>
  <si>
    <t>CL</t>
  </si>
  <si>
    <t>CN</t>
  </si>
  <si>
    <t>CX</t>
  </si>
  <si>
    <t>CC</t>
  </si>
  <si>
    <t>CO</t>
  </si>
  <si>
    <t>KM</t>
  </si>
  <si>
    <t>CG</t>
  </si>
  <si>
    <t>CD</t>
  </si>
  <si>
    <t>CK</t>
  </si>
  <si>
    <t>CR</t>
  </si>
  <si>
    <t>CI</t>
  </si>
  <si>
    <t>HR</t>
  </si>
  <si>
    <t>CU</t>
  </si>
  <si>
    <t>CW</t>
  </si>
  <si>
    <t>CY</t>
  </si>
  <si>
    <t>CZ</t>
  </si>
  <si>
    <t>DK</t>
  </si>
  <si>
    <t>DJ</t>
  </si>
  <si>
    <t>DM</t>
  </si>
  <si>
    <t>DO</t>
  </si>
  <si>
    <t>EC</t>
  </si>
  <si>
    <t>EG</t>
  </si>
  <si>
    <t>SV</t>
  </si>
  <si>
    <t>GQ</t>
  </si>
  <si>
    <t>ER</t>
  </si>
  <si>
    <t>EE</t>
  </si>
  <si>
    <t>ET</t>
  </si>
  <si>
    <t>FK</t>
  </si>
  <si>
    <t>FO</t>
  </si>
  <si>
    <t>FJ</t>
  </si>
  <si>
    <t>FI</t>
  </si>
  <si>
    <t>FR</t>
  </si>
  <si>
    <t>GF</t>
  </si>
  <si>
    <t>PF</t>
  </si>
  <si>
    <t>TF</t>
  </si>
  <si>
    <t>GA</t>
  </si>
  <si>
    <t>GM</t>
  </si>
  <si>
    <t>GE</t>
  </si>
  <si>
    <t>DE</t>
  </si>
  <si>
    <t>GH</t>
  </si>
  <si>
    <t>GI</t>
  </si>
  <si>
    <t>GR</t>
  </si>
  <si>
    <t>GL</t>
  </si>
  <si>
    <t>GD</t>
  </si>
  <si>
    <t>GP</t>
  </si>
  <si>
    <t>GU</t>
  </si>
  <si>
    <t>GT</t>
  </si>
  <si>
    <t>GG</t>
  </si>
  <si>
    <t>GN</t>
  </si>
  <si>
    <t>GW</t>
  </si>
  <si>
    <t>GY</t>
  </si>
  <si>
    <t>HT</t>
  </si>
  <si>
    <t>HM</t>
  </si>
  <si>
    <t>VA</t>
  </si>
  <si>
    <t>HN</t>
  </si>
  <si>
    <t>HK</t>
  </si>
  <si>
    <t>HU</t>
  </si>
  <si>
    <t>IS</t>
  </si>
  <si>
    <t>IN</t>
  </si>
  <si>
    <t>ID</t>
  </si>
  <si>
    <t>IR</t>
  </si>
  <si>
    <t>IQ</t>
  </si>
  <si>
    <t>IE</t>
  </si>
  <si>
    <t>IM</t>
  </si>
  <si>
    <t>IL</t>
  </si>
  <si>
    <t>IT</t>
  </si>
  <si>
    <t>JM</t>
  </si>
  <si>
    <t>JP</t>
  </si>
  <si>
    <t>JE</t>
  </si>
  <si>
    <t>JO</t>
  </si>
  <si>
    <t>KZ</t>
  </si>
  <si>
    <t>KE</t>
  </si>
  <si>
    <t>KI</t>
  </si>
  <si>
    <t>KP</t>
  </si>
  <si>
    <t>KR</t>
  </si>
  <si>
    <t>KW</t>
  </si>
  <si>
    <t>KG</t>
  </si>
  <si>
    <t>LA</t>
  </si>
  <si>
    <t>LV</t>
  </si>
  <si>
    <t>LB</t>
  </si>
  <si>
    <t>LS</t>
  </si>
  <si>
    <t>LR</t>
  </si>
  <si>
    <t>LY</t>
  </si>
  <si>
    <t>LI</t>
  </si>
  <si>
    <t>LT</t>
  </si>
  <si>
    <t>LU</t>
  </si>
  <si>
    <t>MO</t>
  </si>
  <si>
    <t>MK</t>
  </si>
  <si>
    <t>MG</t>
  </si>
  <si>
    <t>MW</t>
  </si>
  <si>
    <t>MY</t>
  </si>
  <si>
    <t>MV</t>
  </si>
  <si>
    <t>ML</t>
  </si>
  <si>
    <t>MT</t>
  </si>
  <si>
    <t>MH</t>
  </si>
  <si>
    <t>MQ</t>
  </si>
  <si>
    <t>MR</t>
  </si>
  <si>
    <t>MU</t>
  </si>
  <si>
    <t>YT</t>
  </si>
  <si>
    <t>MX</t>
  </si>
  <si>
    <t>FM</t>
  </si>
  <si>
    <t>MD</t>
  </si>
  <si>
    <t>MC</t>
  </si>
  <si>
    <t>MN</t>
  </si>
  <si>
    <t>ME</t>
  </si>
  <si>
    <t>MS</t>
  </si>
  <si>
    <t>MA</t>
  </si>
  <si>
    <t>MZ</t>
  </si>
  <si>
    <t>MM</t>
  </si>
  <si>
    <t>NA</t>
  </si>
  <si>
    <t>NR</t>
  </si>
  <si>
    <t>NP</t>
  </si>
  <si>
    <t>NL</t>
  </si>
  <si>
    <t>NC</t>
  </si>
  <si>
    <t>NZ</t>
  </si>
  <si>
    <t>NI</t>
  </si>
  <si>
    <t>NE</t>
  </si>
  <si>
    <t>NG</t>
  </si>
  <si>
    <t>NU</t>
  </si>
  <si>
    <t>NF</t>
  </si>
  <si>
    <t>MP</t>
  </si>
  <si>
    <t>NO</t>
  </si>
  <si>
    <t>OM</t>
  </si>
  <si>
    <t>PK</t>
  </si>
  <si>
    <t>PW</t>
  </si>
  <si>
    <t>PS</t>
  </si>
  <si>
    <t>PA</t>
  </si>
  <si>
    <t>PG</t>
  </si>
  <si>
    <t>PY</t>
  </si>
  <si>
    <t>PE</t>
  </si>
  <si>
    <t>PH</t>
  </si>
  <si>
    <t>PN</t>
  </si>
  <si>
    <t>PL</t>
  </si>
  <si>
    <t>PT</t>
  </si>
  <si>
    <t>PR</t>
  </si>
  <si>
    <t>QA</t>
  </si>
  <si>
    <t>RE</t>
  </si>
  <si>
    <t>RO</t>
  </si>
  <si>
    <t>RU</t>
  </si>
  <si>
    <t>RW</t>
  </si>
  <si>
    <t>BL</t>
  </si>
  <si>
    <t>SH</t>
  </si>
  <si>
    <t>KN</t>
  </si>
  <si>
    <t>LC</t>
  </si>
  <si>
    <t>MF</t>
  </si>
  <si>
    <t>PM</t>
  </si>
  <si>
    <t>VC</t>
  </si>
  <si>
    <t>WS</t>
  </si>
  <si>
    <t>SM</t>
  </si>
  <si>
    <t>ST</t>
  </si>
  <si>
    <t>SA</t>
  </si>
  <si>
    <t>SN</t>
  </si>
  <si>
    <t>RS</t>
  </si>
  <si>
    <t>SC</t>
  </si>
  <si>
    <t>SL</t>
  </si>
  <si>
    <t>SG</t>
  </si>
  <si>
    <t>SX</t>
  </si>
  <si>
    <t>SK</t>
  </si>
  <si>
    <t>SI</t>
  </si>
  <si>
    <t>SB</t>
  </si>
  <si>
    <t>SO</t>
  </si>
  <si>
    <t>ZA</t>
  </si>
  <si>
    <t>GS</t>
  </si>
  <si>
    <t>SS</t>
  </si>
  <si>
    <t>ES</t>
  </si>
  <si>
    <t>LK</t>
  </si>
  <si>
    <t>SD</t>
  </si>
  <si>
    <t>SR</t>
  </si>
  <si>
    <t>SJ</t>
  </si>
  <si>
    <t>SZ</t>
  </si>
  <si>
    <t>SE</t>
  </si>
  <si>
    <t>CH</t>
  </si>
  <si>
    <t>SY</t>
  </si>
  <si>
    <t>TW</t>
  </si>
  <si>
    <t>TJ</t>
  </si>
  <si>
    <t>TZ</t>
  </si>
  <si>
    <t>TH</t>
  </si>
  <si>
    <t>TL</t>
  </si>
  <si>
    <t>TG</t>
  </si>
  <si>
    <t>TK</t>
  </si>
  <si>
    <t>TO</t>
  </si>
  <si>
    <t>TT</t>
  </si>
  <si>
    <t>TN</t>
  </si>
  <si>
    <t>TR</t>
  </si>
  <si>
    <t>TM</t>
  </si>
  <si>
    <t>TC</t>
  </si>
  <si>
    <t>TV</t>
  </si>
  <si>
    <t>UG</t>
  </si>
  <si>
    <t>UA</t>
  </si>
  <si>
    <t>AE</t>
  </si>
  <si>
    <t>GB</t>
  </si>
  <si>
    <t>US</t>
  </si>
  <si>
    <t>UM</t>
  </si>
  <si>
    <t>UY</t>
  </si>
  <si>
    <t>UZ</t>
  </si>
  <si>
    <t>VU</t>
  </si>
  <si>
    <t>VE</t>
  </si>
  <si>
    <t>VN</t>
  </si>
  <si>
    <t>VG</t>
  </si>
  <si>
    <t>VI</t>
  </si>
  <si>
    <t>WF</t>
  </si>
  <si>
    <t>EH</t>
  </si>
  <si>
    <t>YE</t>
  </si>
  <si>
    <t>ZM</t>
  </si>
  <si>
    <t>ZW</t>
  </si>
  <si>
    <t>Company</t>
  </si>
  <si>
    <t>Public</t>
  </si>
  <si>
    <t>Financial</t>
  </si>
  <si>
    <t>Diversified Financial Services - Public</t>
  </si>
  <si>
    <t>No</t>
  </si>
  <si>
    <t>01/01/2019</t>
  </si>
  <si>
    <t>31/03/2019</t>
  </si>
  <si>
    <t>Reviewed</t>
  </si>
  <si>
    <t>Actuals</t>
  </si>
  <si>
    <t/>
  </si>
  <si>
    <t>ar</t>
  </si>
  <si>
    <t>01/01/2018</t>
  </si>
  <si>
    <t>full_ifrs-cor_2017-03-09.xsd#ifrs-full_ClassesOfShareCapitalAxis::full_ifrs-cor_2017-03-09.xsd#ifrs-full_OrdinarySharesMember</t>
  </si>
  <si>
    <t>full_ifrs-cor_2017-03-09.xsd#ifrs-full_ClassesOfShareCapitalAxis::full_ifrs-cor_2017-03-09.xsd#ifrs-full_PreferenceSharesMember</t>
  </si>
  <si>
    <t>#LAYOUTSCSR#</t>
  </si>
  <si>
    <t>#PRIM#</t>
  </si>
  <si>
    <t>#TABLE#</t>
  </si>
  <si>
    <t>#LAYOUTECSR#</t>
  </si>
  <si>
    <t>#CustPlc#</t>
  </si>
  <si>
    <t>#STDTENDTDATE#</t>
  </si>
  <si>
    <t>#UNITSCALE#</t>
  </si>
  <si>
    <t>#STDT#</t>
  </si>
  <si>
    <t>#ENDT#</t>
  </si>
  <si>
    <t>full_ifrs-cor_2017-03-09.xsd#ifrs-full_NumberOfSharesAuthorised</t>
  </si>
  <si>
    <t>full_ifrs-cor_2017-03-09.xsd#ifrs-full_NumberOfSharesIssuedAndFullyPaid</t>
  </si>
  <si>
    <t>full_ifrs-cor_2017-03-09.xsd#ifrs-full_NumberOfSharesIssuedButNotFullyPaid</t>
  </si>
  <si>
    <t>full_ifrs-cor_2017-03-09.xsd#ifrs-full_NumberOfSharesIssued</t>
  </si>
  <si>
    <t>full_ifrs-cor_2017-03-09.xsd#ifrs-full_ParValuePerShare</t>
  </si>
  <si>
    <t>full_ifrs-cor_2017-03-09.xsd#ifrs-full_ExplanationOfFactThatSharesHaveNoParValue</t>
  </si>
  <si>
    <t>full_ifrs-cor_2017-03-09.xsd#ifrs-full_NumberOfSharesOutstanding@http://www.jsc.gov.jo/xbrl/2017-12-31/lab-rol_dfsp/ReportingPeriodStartLabel</t>
  </si>
  <si>
    <t>full_ifrs-cor_2017-03-09.xsd#ifrs-full_IncreaseDecreaseInNumberOfSharesOutstanding</t>
  </si>
  <si>
    <t>full_ifrs-cor_2017-03-09.xsd#ifrs-full_NumberOfSharesOutstanding@http://www.jsc.gov.jo/xbrl/2017-12-31/lab-rol_dfsp/ReportingPeriodEndLabel</t>
  </si>
  <si>
    <t>full_ifrs-cor_2017-03-09.xsd#ifrs-full_RightsPreferencesAndRestrictionsAttachingToClassOfShareCapital</t>
  </si>
  <si>
    <t>full_ifrs-cor_2017-03-09.xsd#ifrs-full_SharesInEntityHeldByEntityOrByItsSubsidiariesOrAssociates</t>
  </si>
  <si>
    <t>full_ifrs-cor_2017-03-09.xsd#ifrs-full_SharesReservedForIssueUnderOptionsAndContractsForSaleOfShares</t>
  </si>
  <si>
    <t>full_ifrs-cor_2017-03-09.xsd#ifrs-full_DescriptionOfTermsOfSharesReservedForIssueUnderOptionsAndContractsForSaleOfShares</t>
  </si>
  <si>
    <t>#LAYOUTSCER#</t>
  </si>
  <si>
    <t>#LAYOUTECER#</t>
  </si>
  <si>
    <t>#TblHeadPlc#</t>
  </si>
  <si>
    <t>full_ifrs-cor_2017-03-09.xsd#ifrs-full_DeferredTaxAssets@http://www.xbrl.org/2003/role/periodStartLabel</t>
  </si>
  <si>
    <t>jsc-rep_core_2017-12-31.xsd#jsc-rep_DeferredTaxAssetsAdditionsDuringPeriod</t>
  </si>
  <si>
    <t>jsc-rep_core_2017-12-31.xsd#jsc-rep_DeferredTaxAssetsAmortizedDuringPeriod</t>
  </si>
  <si>
    <t>jsc-rep_core_2017-12-31.xsd#jsc-rep_DeferredTaxAssetsTotalIncreaseDecreaseDuringPeriod</t>
  </si>
  <si>
    <t>full_ifrs-cor_2017-03-09.xsd#ifrs-full_DeferredTaxAssets</t>
  </si>
  <si>
    <t>jsc-rep_core_2017-12-31.xsd#jsc-rep_ItemsAttributableToDeferredTaxAssets@http://www.xbrl.org/2003/role/periodStartLabel</t>
  </si>
  <si>
    <t>jsc-rep_core_2017-12-31.xsd#jsc-rep_ItemsAttributableToDeferredTaxAssetsAmountAdded</t>
  </si>
  <si>
    <t>jsc-rep_core_2017-12-31.xsd#jsc-rep_ItemsAttributableToDeferredTaxAssetsAmountReleased</t>
  </si>
  <si>
    <t>jsc-rep_core_2017-12-31.xsd#jsc-rep_ItemsAttributableToDeferredTaxAssets</t>
  </si>
  <si>
    <t>jsc-rep_core_2017-12-31.xsd#jsc-rep_ItemsAttributableToDeferredTaxAssetsAxis</t>
  </si>
  <si>
    <t>#DOM#</t>
  </si>
  <si>
    <t>Total</t>
  </si>
  <si>
    <t>full_ifrs-cor_2017-03-09.xsd#ifrs-full_DeferredTaxLiabilities@http://www.xbrl.org/2003/role/periodStartLabel</t>
  </si>
  <si>
    <t>jsc-rep_core_2017-12-31.xsd#jsc-rep_DeferredTaxLiabilitiesAdditionsDuringPeriod</t>
  </si>
  <si>
    <t>jsc-rep_core_2017-12-31.xsd#jsc-rep_DeferredTaxLiabilitiesAmortizedDuringPeriod</t>
  </si>
  <si>
    <t>jsc-rep_core_2017-12-31.xsd#jsc-rep_DeferredTaxLiabilitiesTotalIncreaseDecreaseDuringPeriod</t>
  </si>
  <si>
    <t>full_ifrs-cor_2017-03-09.xsd#ifrs-full_DeferredTaxLiabilities</t>
  </si>
  <si>
    <t>jsc-rep_core_2017-12-31.xsd#jsc-rep_ItemsAttributableToDeferredTaxLiabilities@http://www.xbrl.org/2003/role/periodStartLabel</t>
  </si>
  <si>
    <t>jsc-rep_core_2017-12-31.xsd#jsc-rep_ItemsAttributableToDeferredTaxLiabilitiesAmountAdded</t>
  </si>
  <si>
    <t>jsc-rep_core_2017-12-31.xsd#jsc-rep_ItemsAttributableToDeferredTaxLiabilitiesAmountReleased</t>
  </si>
  <si>
    <t>jsc-rep_core_2017-12-31.xsd#jsc-rep_ItemsAttributableToDeferredTaxLiabilities</t>
  </si>
  <si>
    <t>jsc-rep_core_2017-12-31.xsd#jsc-rep_ItemsAttributableToDeferredTaxLiabilitiesAxis</t>
  </si>
  <si>
    <t>jsc-rep_core_2017-12-31.xsd#jsc-rep_IncomeTaxProvision@http://www.xbrl.org/2003/role/periodStartLabel</t>
  </si>
  <si>
    <t>full_ifrs-cor_2017-03-09.xsd#ifrs-full_IncomeTaxesPaidRefund</t>
  </si>
  <si>
    <t>jsc-rep_core_2017-12-31.xsd#jsc-rep_IncomeTaxesAccruedDuringPeriod</t>
  </si>
  <si>
    <t>jsc-rep_core_2017-12-31.xsd#jsc-rep_IncomeTaxProvision</t>
  </si>
  <si>
    <t>full_ifrs-cor_2017-03-09.xsd#ifrs-full_CurrentTaxExpenseIncome</t>
  </si>
  <si>
    <t>full_ifrs-cor_2017-03-09.xsd#ifrs-full_AdjustmentsForCurrentTaxOfPriorPeriod</t>
  </si>
  <si>
    <t>jsc-rep_core_2017-12-31.xsd#jsc-rep_DeferredTaxAssetsForPeriod</t>
  </si>
  <si>
    <t>jsc-rep_core_2017-12-31.xsd#jsc-rep_AmortizationOfDeferredTaxAssets</t>
  </si>
  <si>
    <t>full_ifrs-cor_2017-03-09.xsd#ifrs-full_IncomeTaxExpenseContinuingOperations</t>
  </si>
  <si>
    <t>jsc-rep_core_2017-12-31.xsd#jsc-rep_LanguageAxis::jsc-rep_core_2017-12-31.xsd#jsc-rep_EnglishMember</t>
  </si>
  <si>
    <t>jsc-rep_core_2017-12-31.xsd#jsc-rep_LanguageAxis::jsc-rep_core_2017-12-31.xsd#jsc-rep_ArabicMember</t>
  </si>
  <si>
    <t>jsc-rep_core_2017-12-31.xsd#jsc-rep_DisclosureOfSummaryOfReconciliationBetweenAccountingProfitAndTaxableProfit</t>
  </si>
  <si>
    <t>jsc-rep_core_2017-12-31.xsd#jsc-rep_DisclosureOfTaxStatus</t>
  </si>
  <si>
    <t>full_ifrs-cor_2017-03-09.xsd#ifrs-full_ClassesOfIntangibleAssetsAndGoodwillAxis::full_ifrs-cor_2017-03-09.xsd#ifrs-full_GoodwillMember</t>
  </si>
  <si>
    <t>full_ifrs-cor_2017-03-09.xsd#ifrs-full_ClassesOfIntangibleAssetsAndGoodwillAxis::jsc-rep_core_2017-12-31.xsd#jsc-rep_BrokerageLicenseMember</t>
  </si>
  <si>
    <t>full_ifrs-cor_2017-03-09.xsd#ifrs-full_ClassesOfIntangibleAssetsAndGoodwillAxis::full_ifrs-cor_2017-03-09.xsd#ifrs-full_ComputerSoftwareMember</t>
  </si>
  <si>
    <t>full_ifrs-cor_2017-03-09.xsd#ifrs-full_ClassesOfIntangibleAssetsAndGoodwillAxis::jsc-rep_core_2017-12-31.xsd#jsc-rep_InvestmentsInCreditCardsSystemMember</t>
  </si>
  <si>
    <t>full_ifrs-cor_2017-03-09.xsd#ifrs-full_ClassesOfIntangibleAssetsAndGoodwillAxis::full_ifrs-cor_2017-03-09.xsd#ifrs-full_OtherIntangibleAssetsMember</t>
  </si>
  <si>
    <t>jsc-rep_core_2017-12-31.xsd#jsc-rep_IntangibleAssetsAndGoodwillCarryingValue@http://www.xbrl.org/2003/role/periodStartLabel</t>
  </si>
  <si>
    <t>full_ifrs-cor_2017-03-09.xsd#ifrs-full_CarryingAmountAccumulatedDepreciationAmortisationAndImpairmentAndGrossCarryingAmountAxis::full_ifrs-cor_2017-03-09.xsd#ifrs-full_GrossCarryingAmountMember</t>
  </si>
  <si>
    <t>full_ifrs-cor_2017-03-09.xsd#ifrs-full_IncreaseDecreaseThroughNetExchangeDifferencesIntangibleAssetsAndGoodwill</t>
  </si>
  <si>
    <t>full_ifrs-cor_2017-03-09.xsd#ifrs-full_AdditionsOtherThanThroughBusinessCombinationsIntangibleAssetsOtherThanGoodwill</t>
  </si>
  <si>
    <t>full_ifrs-cor_2017-03-09.xsd#ifrs-full_DisposalsIntangibleAssetsAndGoodwill</t>
  </si>
  <si>
    <t>full_ifrs-cor_2017-03-09.xsd#ifrs-full_IncreaseDecreaseThroughOtherChangesIntangibleAssetsAndGoodwill</t>
  </si>
  <si>
    <t>Others</t>
  </si>
  <si>
    <t>jsc-rep_core_2017-12-31.xsd#jsc-rep_IntangibleAssetsAndGoodwillCarryingValue</t>
  </si>
  <si>
    <t>full_ifrs-cor_2017-03-09.xsd#ifrs-full_CarryingAmountAccumulatedDepreciationAmortisationAndImpairmentAndGrossCarryingAmountAxis::full_ifrs-cor_2017-03-09.xsd#ifrs-full_AccumulatedDepreciationAmortisationAndImpairmentMember</t>
  </si>
  <si>
    <t>full_ifrs-cor_2017-03-09.xsd#ifrs-full_AmortisationIntangibleAssetsOtherThanGoodwill</t>
  </si>
  <si>
    <t>full_ifrs-cor_2017-03-09.xsd#ifrs-full_ImpairmentLossRecognisedInProfitOrLossIntangibleAssetsAndGoodwill</t>
  </si>
  <si>
    <t>jsc-rep_core_2017-12-31.xsd#jsc-rep_AdvancePaymentsOnPurchasingOfIntangibleAssets</t>
  </si>
  <si>
    <t>jsc-rep_core_2017-12-31.xsd#jsc-rep_IntangibleAssetsAndGoodwillProjectsUnderConstruction</t>
  </si>
  <si>
    <t>full_ifrs-cor_2017-03-09.xsd#ifrs-full_IntangibleAssetsAndGoodwill</t>
  </si>
  <si>
    <t>full_ifrs-cor_2017-03-09.xsd#ifrs-full_FinancialAssetsAtFairValueThroughProfitOrLoss</t>
  </si>
  <si>
    <t>jsc-rep_core_2017-12-31.xsd#jsc-rep_LocationAxis::jsc-rep_core_2017-12-31.xsd#jsc-rep_InsideJordanMember</t>
  </si>
  <si>
    <t>jsc-rep_core_2017-12-31.xsd#jsc-rep_LocationAxis::jsc-rep_core_2017-12-31.xsd#jsc-rep_OutsideJordanMember</t>
  </si>
  <si>
    <t>Inside Jordan</t>
  </si>
  <si>
    <t>Outside Jordan</t>
  </si>
  <si>
    <t>Financial assets at fair value through profit or loss</t>
  </si>
  <si>
    <t>Financial assets at fair value through profit or loss, quoted</t>
  </si>
  <si>
    <t>full_ifrs-cor_2017-03-09.xsd#ifrs-full_CategoriesOfFinancialAssetsAxis::jsc-rep_core_2017-12-31.xsd#jsc-rep_FinancialAssetsQuotedMember:::full_ifrs-cor_2017-03-09.xsd#ifrs-full_ClassesOfFinancialAssetsAxis::jsc-rep_core_2017-12-31.xsd#jsc-rep_GovernmentalGuaranteedBondsAndBillsMember</t>
  </si>
  <si>
    <t>Governmental guaranteed bonds and bills</t>
  </si>
  <si>
    <t>full_ifrs-cor_2017-03-09.xsd#ifrs-full_CategoriesOfFinancialAssetsAxis::jsc-rep_core_2017-12-31.xsd#jsc-rep_FinancialAssetsQuotedMember:::full_ifrs-cor_2017-03-09.xsd#ifrs-full_ClassesOfFinancialAssetsAxis::jsc-rep_core_2017-12-31.xsd#jsc-rep_CorporateBondsAndDebenturesMember</t>
  </si>
  <si>
    <t>Corporate bonds and debentures</t>
  </si>
  <si>
    <t>full_ifrs-cor_2017-03-09.xsd#ifrs-full_CategoriesOfFinancialAssetsAxis::jsc-rep_core_2017-12-31.xsd#jsc-rep_FinancialAssetsQuotedMember:::full_ifrs-cor_2017-03-09.xsd#ifrs-full_ClassesOfFinancialAssetsAxis::jsc-rep_core_2017-12-31.xsd#jsc-rep_LoansAndAdvancesMember</t>
  </si>
  <si>
    <t xml:space="preserve">Loans and advances </t>
  </si>
  <si>
    <t>full_ifrs-cor_2017-03-09.xsd#ifrs-full_CategoriesOfFinancialAssetsAxis::jsc-rep_core_2017-12-31.xsd#jsc-rep_FinancialAssetsQuotedMember:::full_ifrs-cor_2017-03-09.xsd#ifrs-full_ClassesOfFinancialAssetsAxis::jsc-rep_core_2017-12-31.xsd#jsc-rep_CorporateSharesMember</t>
  </si>
  <si>
    <t>Corporate shares</t>
  </si>
  <si>
    <t>full_ifrs-cor_2017-03-09.xsd#ifrs-full_CategoriesOfFinancialAssetsAxis::jsc-rep_core_2017-12-31.xsd#jsc-rep_FinancialAssetsQuotedMember:::full_ifrs-cor_2017-03-09.xsd#ifrs-full_ClassesOfFinancialAssetsAxis::jsc-rep_core_2017-12-31.xsd#jsc-rep_FundsMember</t>
  </si>
  <si>
    <t>Funds</t>
  </si>
  <si>
    <t>full_ifrs-cor_2017-03-09.xsd#ifrs-full_CategoriesOfFinancialAssetsAxis::jsc-rep_core_2017-12-31.xsd#jsc-rep_FinancialAssetsQuotedMember:::full_ifrs-cor_2017-03-09.xsd#ifrs-full_ClassesOfFinancialAssetsAxis::jsc-rep_core_2017-12-31.xsd#jsc-rep_OtherFinancialAssetsMember</t>
  </si>
  <si>
    <t>full_ifrs-cor_2017-03-09.xsd#ifrs-full_CategoriesOfFinancialAssetsAxis::jsc-rep_core_2017-12-31.xsd#jsc-rep_FinancialAssetsQuotedMember</t>
  </si>
  <si>
    <t>Total financial assets at fair value through profit or loss, quoted</t>
  </si>
  <si>
    <t>Financial assets at fair value through profit or loss, unquoted</t>
  </si>
  <si>
    <t>full_ifrs-cor_2017-03-09.xsd#ifrs-full_CategoriesOfFinancialAssetsAxis::jsc-rep_core_2017-12-31.xsd#jsc-rep_FinancialAssetsUnquotedMember:::full_ifrs-cor_2017-03-09.xsd#ifrs-full_ClassesOfFinancialAssetsAxis::jsc-rep_core_2017-12-31.xsd#jsc-rep_GovernmentalGuaranteedBondsAndBillsMember</t>
  </si>
  <si>
    <t>full_ifrs-cor_2017-03-09.xsd#ifrs-full_CategoriesOfFinancialAssetsAxis::jsc-rep_core_2017-12-31.xsd#jsc-rep_FinancialAssetsUnquotedMember:::full_ifrs-cor_2017-03-09.xsd#ifrs-full_ClassesOfFinancialAssetsAxis::jsc-rep_core_2017-12-31.xsd#jsc-rep_CorporateBondsAndDebenturesMember</t>
  </si>
  <si>
    <t>full_ifrs-cor_2017-03-09.xsd#ifrs-full_CategoriesOfFinancialAssetsAxis::jsc-rep_core_2017-12-31.xsd#jsc-rep_FinancialAssetsUnquotedMember:::full_ifrs-cor_2017-03-09.xsd#ifrs-full_ClassesOfFinancialAssetsAxis::jsc-rep_core_2017-12-31.xsd#jsc-rep_LoansAndAdvancesMember</t>
  </si>
  <si>
    <t>full_ifrs-cor_2017-03-09.xsd#ifrs-full_CategoriesOfFinancialAssetsAxis::jsc-rep_core_2017-12-31.xsd#jsc-rep_FinancialAssetsUnquotedMember:::full_ifrs-cor_2017-03-09.xsd#ifrs-full_ClassesOfFinancialAssetsAxis::jsc-rep_core_2017-12-31.xsd#jsc-rep_CorporateSharesMember</t>
  </si>
  <si>
    <t>full_ifrs-cor_2017-03-09.xsd#ifrs-full_CategoriesOfFinancialAssetsAxis::jsc-rep_core_2017-12-31.xsd#jsc-rep_FinancialAssetsUnquotedMember:::full_ifrs-cor_2017-03-09.xsd#ifrs-full_ClassesOfFinancialAssetsAxis::jsc-rep_core_2017-12-31.xsd#jsc-rep_FundsMember</t>
  </si>
  <si>
    <t>full_ifrs-cor_2017-03-09.xsd#ifrs-full_CategoriesOfFinancialAssetsAxis::jsc-rep_core_2017-12-31.xsd#jsc-rep_FinancialAssetsUnquotedMember:::full_ifrs-cor_2017-03-09.xsd#ifrs-full_ClassesOfFinancialAssetsAxis::jsc-rep_core_2017-12-31.xsd#jsc-rep_OtherFinancialAssetsMember</t>
  </si>
  <si>
    <t>full_ifrs-cor_2017-03-09.xsd#ifrs-full_CategoriesOfFinancialAssetsAxis::jsc-rep_core_2017-12-31.xsd#jsc-rep_FinancialAssetsUnquotedMember</t>
  </si>
  <si>
    <t>Total financial assets at fair value through profit or loss, unquoted</t>
  </si>
  <si>
    <t>Total financial assets at fair value through profit or loss</t>
  </si>
  <si>
    <t>full_ifrs-cor_2017-03-09.xsd#ifrs-full_FinancialAssetsAtFairValueThroughOtherComprehensiveIncome</t>
  </si>
  <si>
    <t>Financial assets at fair value through other comprehensive income</t>
  </si>
  <si>
    <t>Financial assets at fair value through other comprehensive income, quoted</t>
  </si>
  <si>
    <t>Total financial assets at fair value through other comprehensive income, quoted</t>
  </si>
  <si>
    <t>Financial assets at fair value through other comprehensive income, unquoted</t>
  </si>
  <si>
    <t>Total financial assets at fair value through other comprehensive income, unquoted</t>
  </si>
  <si>
    <t>Total financial assets at fair value through other comprehensive income</t>
  </si>
  <si>
    <t>Financial assets at amortized cost</t>
  </si>
  <si>
    <t>Financial assets at amortized cost, quoted</t>
  </si>
  <si>
    <t>jsc-rep_core_2017-12-31.xsd#jsc-rep_FinancialAssetsAtAmortisedCostGross</t>
  </si>
  <si>
    <t>full_ifrs-cor_2017-03-09.xsd#ifrs-full_CategoriesOfFinancialAssetsAxis::jsc-rep_core_2017-12-31.xsd#jsc-rep_FinancialAssetsQuotedMember:::full_ifrs-cor_2017-03-09.xsd#ifrs-full_ClassesOfFinancialAssetsAxis::jsc-rep_core_2017-12-31.xsd#jsc-rep_ForeignTreasuryBondsMember</t>
  </si>
  <si>
    <t>Foreign treasury bonds</t>
  </si>
  <si>
    <t>full_ifrs-cor_2017-03-09.xsd#ifrs-full_CategoriesOfFinancialAssetsAxis::jsc-rep_core_2017-12-31.xsd#jsc-rep_FinancialAssetsQuotedMember:::full_ifrs-cor_2017-03-09.xsd#ifrs-full_ClassesOfFinancialAssetsAxis::jsc-rep_core_2017-12-31.xsd#jsc-rep_DomesticTreasuryBondsMember</t>
  </si>
  <si>
    <t>Domestic treasury bonds</t>
  </si>
  <si>
    <t>full_ifrs-cor_2017-03-09.xsd#ifrs-full_CategoriesOfFinancialAssetsAxis::jsc-rep_core_2017-12-31.xsd#jsc-rep_FinancialAssetsQuotedMember:::full_ifrs-cor_2017-03-09.xsd#ifrs-full_ClassesOfFinancialAssetsAxis::jsc-rep_core_2017-12-31.xsd#jsc-rep_TreasuryBillsMember</t>
  </si>
  <si>
    <t>Treasury bills</t>
  </si>
  <si>
    <t>Gross financial assets at amortized cost, quoted</t>
  </si>
  <si>
    <t>jsc-rep_core_2017-12-31.xsd#jsc-rep_ImpairmentProvisionOnFinancialAssets</t>
  </si>
  <si>
    <t>Impairment provision</t>
  </si>
  <si>
    <t>full_ifrs-cor_2017-03-09.xsd#ifrs-full_FinancialAssetsAtAmortisedCost</t>
  </si>
  <si>
    <t>Net financial assets at amortized cost, quoted</t>
  </si>
  <si>
    <t>Financial assets at amortized cost, unquoted</t>
  </si>
  <si>
    <t>full_ifrs-cor_2017-03-09.xsd#ifrs-full_CategoriesOfFinancialAssetsAxis::jsc-rep_core_2017-12-31.xsd#jsc-rep_FinancialAssetsUnquotedMember:::full_ifrs-cor_2017-03-09.xsd#ifrs-full_ClassesOfFinancialAssetsAxis::jsc-rep_core_2017-12-31.xsd#jsc-rep_ForeignTreasuryBondsMember</t>
  </si>
  <si>
    <t>full_ifrs-cor_2017-03-09.xsd#ifrs-full_CategoriesOfFinancialAssetsAxis::jsc-rep_core_2017-12-31.xsd#jsc-rep_FinancialAssetsUnquotedMember:::full_ifrs-cor_2017-03-09.xsd#ifrs-full_ClassesOfFinancialAssetsAxis::jsc-rep_core_2017-12-31.xsd#jsc-rep_DomesticTreasuryBondsMember</t>
  </si>
  <si>
    <t>full_ifrs-cor_2017-03-09.xsd#ifrs-full_CategoriesOfFinancialAssetsAxis::jsc-rep_core_2017-12-31.xsd#jsc-rep_FinancialAssetsUnquotedMember:::full_ifrs-cor_2017-03-09.xsd#ifrs-full_ClassesOfFinancialAssetsAxis::jsc-rep_core_2017-12-31.xsd#jsc-rep_TreasuryBillsMember</t>
  </si>
  <si>
    <t>Gross financial assets at amortized cost, unquoted</t>
  </si>
  <si>
    <t>Net financial assets at amortized cost, unquoted</t>
  </si>
  <si>
    <t>Net financial assets at amortized cost</t>
  </si>
  <si>
    <t>full_ifrs-cor_2017-03-09.xsd#ifrs-full_NoncurrentFinancialAssetsAtFairValueThroughOtherComprehensiveIncome</t>
  </si>
  <si>
    <t>jsc-rep_core_2017-12-31.xsd#jsc-rep_NoncurrentFinancialAssetsAtAmortisedCostGross</t>
  </si>
  <si>
    <t>full_ifrs-cor_2017-03-09.xsd#ifrs-full_NoncurrentFinancialAssetsAtAmortisedCost</t>
  </si>
  <si>
    <t>Total financial assets at amortized cost</t>
  </si>
  <si>
    <t>full_ifrs-cor_2017-03-09.xsd#ifrs-full_CurrentFinancialAssetsAtFairValueThroughProfitOrLoss</t>
  </si>
  <si>
    <t>full_ifrs-cor_2017-03-09.xsd#ifrs-full_ClassesOfPropertyPlantAndEquipmentAxis::full_ifrs-cor_2017-03-09.xsd#ifrs-full_LandMember</t>
  </si>
  <si>
    <t>full_ifrs-cor_2017-03-09.xsd#ifrs-full_ClassesOfPropertyPlantAndEquipmentAxis::full_ifrs-cor_2017-03-09.xsd#ifrs-full_BuildingsMember</t>
  </si>
  <si>
    <t>full_ifrs-cor_2017-03-09.xsd#ifrs-full_ClassesOfPropertyPlantAndEquipmentAxis::full_ifrs-cor_2017-03-09.xsd#ifrs-full_VehiclesMember</t>
  </si>
  <si>
    <t>full_ifrs-cor_2017-03-09.xsd#ifrs-full_ClassesOfPropertyPlantAndEquipmentAxis::jsc-rep_core_2017-12-31.xsd#jsc-rep_MachineryAndEquipmentMember</t>
  </si>
  <si>
    <t>full_ifrs-cor_2017-03-09.xsd#ifrs-full_ClassesOfPropertyPlantAndEquipmentAxis::jsc-rep_core_2017-12-31.xsd#jsc-rep_LaboratoryAndQualityControlEquipmentMember</t>
  </si>
  <si>
    <t>full_ifrs-cor_2017-03-09.xsd#ifrs-full_ClassesOfPropertyPlantAndEquipmentAxis::full_ifrs-cor_2017-03-09.xsd#ifrs-full_FixturesAndFittingsMember</t>
  </si>
  <si>
    <t>full_ifrs-cor_2017-03-09.xsd#ifrs-full_ClassesOfPropertyPlantAndEquipmentAxis::jsc-rep_core_2017-12-31.xsd#jsc-rep_DecorationMember</t>
  </si>
  <si>
    <t>full_ifrs-cor_2017-03-09.xsd#ifrs-full_ClassesOfPropertyPlantAndEquipmentAxis::jsc-rep_core_2017-12-31.xsd#jsc-rep_ElectronicAndOfficeEquipmentMember</t>
  </si>
  <si>
    <t>full_ifrs-cor_2017-03-09.xsd#ifrs-full_ClassesOfPropertyPlantAndEquipmentAxis::jsc-rep_core_2017-12-31.xsd#jsc-rep_ToolsAndDevicesMember</t>
  </si>
  <si>
    <t>full_ifrs-cor_2017-03-09.xsd#ifrs-full_ClassesOfPropertyPlantAndEquipmentAxis::full_ifrs-cor_2017-03-09.xsd#ifrs-full_ComputerEquipmentMember</t>
  </si>
  <si>
    <t>full_ifrs-cor_2017-03-09.xsd#ifrs-full_ClassesOfPropertyPlantAndEquipmentAxis::full_ifrs-cor_2017-03-09.xsd#ifrs-full_OtherPropertyPlantAndEquipmentMember</t>
  </si>
  <si>
    <t>jsc-rep_core_2017-12-31.xsd#jsc-rep_PropertyPlantAndEquipmentCarryingValue@http://www.xbrl.org/2003/role/periodStartLabel</t>
  </si>
  <si>
    <t>full_ifrs-cor_2017-03-09.xsd#ifrs-full_AdditionsOtherThanThroughBusinessCombinationsPropertyPlantAndEquipment</t>
  </si>
  <si>
    <t>full_ifrs-cor_2017-03-09.xsd#ifrs-full_DisposalsPropertyPlantAndEquipment</t>
  </si>
  <si>
    <t>full_ifrs-cor_2017-03-09.xsd#ifrs-full_IncreaseDecreaseThroughOtherChangesPropertyPlantAndEquipment</t>
  </si>
  <si>
    <t>full_ifrs-cor_2017-03-09.xsd#ifrs-full_IncreaseDecreaseThroughTransfersPropertyPlantAndEquipment</t>
  </si>
  <si>
    <t>jsc-rep_core_2017-12-31.xsd#jsc-rep_PropertyPlantAndEquipmentCarryingValue</t>
  </si>
  <si>
    <t>full_ifrs-cor_2017-03-09.xsd#ifrs-full_DepreciationPropertyPlantAndEquipment</t>
  </si>
  <si>
    <t>full_ifrs-cor_2017-03-09.xsd#ifrs-full_ImpairmentLossRecognisedInProfitOrLossPropertyPlantAndEquipment</t>
  </si>
  <si>
    <t>jsc-rep_core_2017-12-31.xsd#jsc-rep_AdvancePaymentsOnPurchasingPropertyPlantAndEquipment</t>
  </si>
  <si>
    <t>jsc-rep_core_2017-12-31.xsd#jsc-rep_PropertyPlantAndEquipmentProjectsUnderConstruction</t>
  </si>
  <si>
    <t>full_ifrs-cor_2017-03-09.xsd#ifrs-full_PropertyPlantAndEquipment</t>
  </si>
  <si>
    <t>jsc-rep_core_2017-12-31.xsd#jsc-rep_ClassesOfInvestmentPropertyAxis::full_ifrs-cor_2017-03-09.xsd#ifrs-full_LandMember:::full_ifrs-cor_2017-03-09.xsd#ifrs-full_TypesOfInvestmentPropertyAxis::full_ifrs-cor_2017-03-09.xsd#ifrs-full_InvestmentPropertyCompletedMember</t>
  </si>
  <si>
    <t>jsc-rep_core_2017-12-31.xsd#jsc-rep_ClassesOfInvestmentPropertyAxis::full_ifrs-cor_2017-03-09.xsd#ifrs-full_BuildingsMember:::full_ifrs-cor_2017-03-09.xsd#ifrs-full_TypesOfInvestmentPropertyAxis::full_ifrs-cor_2017-03-09.xsd#ifrs-full_InvestmentPropertyCompletedMember</t>
  </si>
  <si>
    <t>jsc-rep_core_2017-12-31.xsd#jsc-rep_ClassesOfInvestmentPropertyAxis::full_ifrs-cor_2017-03-09.xsd#ifrs-full_BuildingsMember:::full_ifrs-cor_2017-03-09.xsd#ifrs-full_TypesOfInvestmentPropertyAxis::full_ifrs-cor_2017-03-09.xsd#ifrs-full_InvestmentPropertyUnderConstructionOrDevelopmentMember</t>
  </si>
  <si>
    <t>full_ifrs-cor_2017-03-09.xsd#ifrs-full_InvestmentProperty@http://www.xbrl.org/2003/role/periodStartLabel</t>
  </si>
  <si>
    <t>full_ifrs-cor_2017-03-09.xsd#ifrs-full_AdditionsOtherThanThroughBusinessCombinationsInvestmentProperty</t>
  </si>
  <si>
    <t>full_ifrs-cor_2017-03-09.xsd#ifrs-full_DisposalsInvestmentProperty</t>
  </si>
  <si>
    <t>jsc-rep_core_2017-12-31.xsd#jsc-rep_TransferFromPropertyPlantAndEquipment</t>
  </si>
  <si>
    <t>full_ifrs-cor_2017-03-09.xsd#ifrs-full_DecreaseThroughClassifiedAsHeldForSaleInvestmentProperty</t>
  </si>
  <si>
    <t>full_ifrs-cor_2017-03-09.xsd#ifrs-full_IncreaseDecreaseThroughOtherChangesInvestmentProperty</t>
  </si>
  <si>
    <t>full_ifrs-cor_2017-03-09.xsd#ifrs-full_InvestmentProperty@http://www.jsc.gov.jo/xbrl/2017-12-31/lab-rol_ens/ReportingPeriodEndLabel</t>
  </si>
  <si>
    <t>full_ifrs-cor_2017-03-09.xsd#ifrs-full_CarryingAmountAccumulatedDepreciationAmortisationAndImpairmentAndGrossCarryingAmountAxis::full_ifrs-cor_2017-03-09.xsd#ifrs-full_AccumulatedDepreciationAndAmortisationMember</t>
  </si>
  <si>
    <t>full_ifrs-cor_2017-03-09.xsd#ifrs-full_ImpairmentLossRecognisedInProfitOrLossInvestmentProperty</t>
  </si>
  <si>
    <t>jsc-rep_core_2017-12-31.xsd#jsc-rep_AdvancePaymentsOnPurchasingInvestmentProperties</t>
  </si>
  <si>
    <t>full_ifrs-cor_2017-03-09.xsd#ifrs-full_InvestmentsInSubsidiaries</t>
  </si>
  <si>
    <t>full_ifrs-cor_2017-03-09.xsd#ifrs-full_InvestmentsInJointVentures</t>
  </si>
  <si>
    <t>full_ifrs-cor_2017-03-09.xsd#ifrs-full_InvestmentsInAssociates</t>
  </si>
  <si>
    <t>jsc-rep_core_2017-12-31.xsd#jsc-rep_ImpairmentLossOfInvestmentsInSubsidiariesJointVenturesAndAssociates</t>
  </si>
  <si>
    <t>full_ifrs-cor_2017-03-09.xsd#ifrs-full_InvestmentsInSubsidiariesJointVenturesAndAssociates</t>
  </si>
  <si>
    <t>jsc-rep_core_2017-12-31.xsd#jsc-rep_NotesReceivablesGross</t>
  </si>
  <si>
    <t>jsc-rep_core_2017-12-31.xsd#jsc-rep_ProvisionForImpairmentInNotesReceivables</t>
  </si>
  <si>
    <t>jsc-rep_core_2017-12-31.xsd#jsc-rep_NotesReceivables</t>
  </si>
  <si>
    <t>jsc-rep_core_2017-12-31.xsd#jsc-rep_AccountReceivableFromMurabahaFinancing</t>
  </si>
  <si>
    <t>jsc-rep_core_2017-12-31.xsd#jsc-rep_AccountReceivableFromIstisnAFinancing</t>
  </si>
  <si>
    <t>jsc-rep_core_2017-12-31.xsd#jsc-rep_AccountReceivableFromBaiAAjelFinancing</t>
  </si>
  <si>
    <t>jsc-rep_core_2017-12-31.xsd#jsc-rep_AccountReceivableFromAssociateCompanyFinancing</t>
  </si>
  <si>
    <t>jsc-rep_core_2017-12-31.xsd#jsc-rep_AccountReceivableFromOtherFinancing</t>
  </si>
  <si>
    <t>jsc-rep_core_2017-12-31.xsd#jsc-rep_AccountReceivableFromFinancingActivitiesGross</t>
  </si>
  <si>
    <t>jsc-rep_core_2017-12-31.xsd#jsc-rep_AccountReceivableDeferredIncomeFromFinancingContracts</t>
  </si>
  <si>
    <t>jsc-rep_core_2017-12-31.xsd#jsc-rep_ImpairmentProvisionForAccountReceivableFromFinancingActivities</t>
  </si>
  <si>
    <t>jsc-rep_core_2017-12-31.xsd#jsc-rep_AccountReceivableFromFinancingActivitiesSuspendedRevenue</t>
  </si>
  <si>
    <t>jsc-rep_core_2017-12-31.xsd#jsc-rep_AccountReceivableFromFinancingActivities</t>
  </si>
  <si>
    <t>jsc-rep_core_2017-12-31.xsd#jsc-rep_RefinanceLoansReceivable@http://www.xbrl.org/2003/role/periodStartLabel</t>
  </si>
  <si>
    <t>jsc-rep_core_2017-12-31.xsd#jsc-rep_RefinanceLoansGranted</t>
  </si>
  <si>
    <t>jsc-rep_core_2017-12-31.xsd#jsc-rep_RefinanceLoansRepaid</t>
  </si>
  <si>
    <t>jsc-rep_core_2017-12-31.xsd#jsc-rep_IncreaseDecreaseThroughOtherChangesInRefinanceLoans</t>
  </si>
  <si>
    <t>jsc-rep_core_2017-12-31.xsd#jsc-rep_RefinanceLoansReceivable@http://www.jsc.gov.jo/xbrl/2017-12-31/lab-rol_dfsp/ReportingPeriodEndLabel</t>
  </si>
  <si>
    <t>full_ifrs-cor_2017-03-09.xsd#ifrs-full_TradeReceivables</t>
  </si>
  <si>
    <t>jsc-rep_core_2017-12-31.xsd#jsc-rep_BrokerageCustomersReceivables</t>
  </si>
  <si>
    <t>jsc-rep_core_2017-12-31.xsd#jsc-rep_AmountsDueToMciAgainstCardHolders</t>
  </si>
  <si>
    <t>jsc-rep_core_2017-12-31.xsd#jsc-rep_AmountsDueToMciAgainstIssuedGuarantee</t>
  </si>
  <si>
    <t>jsc-rep_core_2017-12-31.xsd#jsc-rep_CreditCardReceivables</t>
  </si>
  <si>
    <t>jsc-rep_core_2017-12-31.xsd#jsc-rep_AccountsReceivableFromInvestmentPortfolios</t>
  </si>
  <si>
    <t>jsc-rep_core_2017-12-31.xsd#jsc-rep_BrokerageCompaniesReceivables</t>
  </si>
  <si>
    <t>jsc-rep_core_2017-12-31.xsd#jsc-rep_MarginOnLetterOfGuarantee</t>
  </si>
  <si>
    <t>full_ifrs-cor_2017-03-09.xsd#ifrs-full_InterestReceivable</t>
  </si>
  <si>
    <t>jsc-rep_core_2017-12-31.xsd#jsc-rep_RefundableDeposits</t>
  </si>
  <si>
    <t>jsc-rep_core_2017-12-31.xsd#jsc-rep_EmployeeAdvances</t>
  </si>
  <si>
    <t>full_ifrs-cor_2017-03-09.xsd#ifrs-full_ReceivablesFromSaleOfProperties</t>
  </si>
  <si>
    <t>full_ifrs-cor_2017-03-09.xsd#ifrs-full_ReceivablesFromRentalOfProperties</t>
  </si>
  <si>
    <t>full_ifrs-cor_2017-03-09.xsd#ifrs-full_OtherReceivables</t>
  </si>
  <si>
    <t>jsc-rep_core_2017-12-31.xsd#jsc-rep_ProvisionForDoubtfulDebts</t>
  </si>
  <si>
    <t>full_ifrs-cor_2017-03-09.xsd#ifrs-full_TradeAndOtherReceivables</t>
  </si>
  <si>
    <t>jsc-rep_core_2017-12-31.xsd#jsc-rep_BrokerageCustomersReceivablesSpot</t>
  </si>
  <si>
    <t>jsc-rep_core_2017-12-31.xsd#jsc-rep_BrokerageCustomersReceivablesMargin</t>
  </si>
  <si>
    <t>jsc-rep_core_2017-12-31.xsd#jsc-rep_BrokerageCustomersReceivablesOthers</t>
  </si>
  <si>
    <t>jsc-rep_core_2017-12-31.xsd#jsc-rep_BrokerageCustomersReceivablesFromEmployees</t>
  </si>
  <si>
    <t>jsc-rep_core_2017-12-31.xsd#jsc-rep_BrokerageCustomersReceivablesSpotFreomRelatedParties</t>
  </si>
  <si>
    <t>jsc-rep_core_2017-12-31.xsd#jsc-rep_BrokerageCustomersReceivablesMarginFromRelatedParties</t>
  </si>
  <si>
    <t>jsc-rep_core_2017-12-31.xsd#jsc-rep_BrokerageCustomersReceivablesGross</t>
  </si>
  <si>
    <t>jsc-rep_core_2017-12-31.xsd#jsc-rep_ProvisionForDoubtfulBrokerageCustomersReceivables</t>
  </si>
  <si>
    <t>jsc-rep_core_2017-12-31.xsd#jsc-rep_BrokerageCustomersReceivablesSuspendedInterests</t>
  </si>
  <si>
    <t>jsc-rep_core_2017-12-31.xsd#jsc-rep_ProvisionForDoubtfulDebtsBrokerageCustomersReceivablesAndOtherReceivables@http://www.xbrl.org/2003/role/periodStartLabel</t>
  </si>
  <si>
    <t>jsc-rep_core_2017-12-31.xsd#jsc-rep_AdditionToProvisionForDoubtfulDebtsBrokerageCustomersReceivablesAndOtherReceivables</t>
  </si>
  <si>
    <t>jsc-rep_core_2017-12-31.xsd#jsc-rep_ProvisionForDoubtfulDebtsBrokerageCustomersReceivablesAndOtherReceivablesWrittenOff</t>
  </si>
  <si>
    <t>jsc-rep_core_2017-12-31.xsd#jsc-rep_OtherAdjustmentsToProvisionForDoubtfulDebtsBrokerageCustomersReceivablesAndOtherReceivables</t>
  </si>
  <si>
    <t>jsc-rep_core_2017-12-31.xsd#jsc-rep_ProvisionForDoubtfulDebtsBrokerageCustomersReceivablesAndOtherReceivables@http://www.jsc.gov.jo/xbrl/2017-12-31/lab-rol_dfsp/ReportingPeriodEndLabel</t>
  </si>
  <si>
    <t>jsc-rep_core_2017-12-31.xsd#jsc-rep_BrokerageCustomersReceivablesAndOtherReceivablesMaturingNotLaterThanThirtyDays</t>
  </si>
  <si>
    <t>jsc-rep_core_2017-12-31.xsd#jsc-rep_BrokerageCustomersReceivablesAndOtherReceivablesMaturingFromThirtyOneDaysToNotLaterThanSixtyDays</t>
  </si>
  <si>
    <t>jsc-rep_core_2017-12-31.xsd#jsc-rep_BrokerageCustomersReceivablesAndOtherReceivablesMaturingFromSixtyOneDaysToNotLaterThanNinetyDays</t>
  </si>
  <si>
    <t>jsc-rep_core_2017-12-31.xsd#jsc-rep_BrokerageCustomersReceivablesAndOtherReceivablesMaturingFromNinetyOneDaysToNotLaterThanOneEightyDays</t>
  </si>
  <si>
    <t>jsc-rep_core_2017-12-31.xsd#jsc-rep_BrokerageCustomersReceivablesAndOtherReceivablesMaturingLaterThanOneEightyDays</t>
  </si>
  <si>
    <t>jsc-rep_core_2017-12-31.xsd#jsc-rep_BrokerageCustomersReceivablesAndOtherReceivables</t>
  </si>
  <si>
    <t>full_ifrs-cor_2017-03-09.xsd#ifrs-full_CashOnHand</t>
  </si>
  <si>
    <t>jsc-rep_core_2017-12-31.xsd#jsc-rep_BalancesWithBanksLocalCurrency</t>
  </si>
  <si>
    <t>jsc-rep_core_2017-12-31.xsd#jsc-rep_BalancesWithBanksForeignCurrency</t>
  </si>
  <si>
    <t>jsc-rep_core_2017-12-31.xsd#jsc-rep_CurrentAccountsAtIslamicBanksInLocalCurrency</t>
  </si>
  <si>
    <t>jsc-rep_core_2017-12-31.xsd#jsc-rep_BalancesWithBanksCurrentAccounts</t>
  </si>
  <si>
    <t>jsc-rep_core_2017-12-31.xsd#jsc-rep_PettyCash</t>
  </si>
  <si>
    <t>jsc-rep_core_2017-12-31.xsd#jsc-rep_TimeDeposits</t>
  </si>
  <si>
    <t>jsc-rep_core_2017-12-31.xsd#jsc-rep_BalancesWithBanksCustomerCurrentAccounts</t>
  </si>
  <si>
    <t>full_ifrs-cor_2017-03-09.xsd#ifrs-full_Cash</t>
  </si>
  <si>
    <t>full_ifrs-cor_2017-03-09.xsd#ifrs-full_ShorttermDepositsClassifiedAsCashEquivalents</t>
  </si>
  <si>
    <t>jsc-rep_core_2017-12-31.xsd#jsc-rep_IslamicBankDeposits</t>
  </si>
  <si>
    <t>jsc-rep_core_2017-12-31.xsd#jsc-rep_RestrictedCashBalance</t>
  </si>
  <si>
    <t>jsc-rep_core_2017-12-31.xsd#jsc-rep_RestrictedBankAccounts</t>
  </si>
  <si>
    <t>full_ifrs-cor_2017-03-09.xsd#ifrs-full_ShorttermInvestmentsClassifiedAsCashEquivalents</t>
  </si>
  <si>
    <t>full_ifrs-cor_2017-03-09.xsd#ifrs-full_BankingArrangementsClassifiedAsCashEquivalents</t>
  </si>
  <si>
    <t>full_ifrs-cor_2017-03-09.xsd#ifrs-full_CashEquivalents</t>
  </si>
  <si>
    <t>full_ifrs-cor_2017-03-09.xsd#ifrs-full_OtherCashAndCashEquivalents</t>
  </si>
  <si>
    <t>jsc-rep_core_2017-12-31.xsd#jsc-rep_CashOnHandAndAtBanks</t>
  </si>
  <si>
    <t>jsc-rep_core_2017-12-31.xsd#jsc-rep_InventoriesLetterOfCredit</t>
  </si>
  <si>
    <t>full_ifrs-cor_2017-03-09.xsd#ifrs-full_FinishedGoods</t>
  </si>
  <si>
    <t>full_ifrs-cor_2017-03-09.xsd#ifrs-full_RawMaterials</t>
  </si>
  <si>
    <t>full_ifrs-cor_2017-03-09.xsd#ifrs-full_WorkInProgress</t>
  </si>
  <si>
    <t>full_ifrs-cor_2017-03-09.xsd#ifrs-full_SpareParts</t>
  </si>
  <si>
    <t>jsc-rep_core_2017-12-31.xsd#jsc-rep_ProvisionForSlowMovingAndDamagedInventories</t>
  </si>
  <si>
    <t>full_ifrs-cor_2017-03-09.xsd#ifrs-full_Inventories</t>
  </si>
  <si>
    <t>jsc-rep_core_2017-12-31.xsd#jsc-rep_DepositsAtBanks</t>
  </si>
  <si>
    <t>jsc-rep_core_2017-12-31.xsd#jsc-rep_EmployeeReceivables</t>
  </si>
  <si>
    <t>jsc-rep_core_2017-12-31.xsd#jsc-rep_BankGuaranteesInsurance</t>
  </si>
  <si>
    <t>jsc-rep_core_2017-12-31.xsd#jsc-rep_SettlementGuaranteeFund</t>
  </si>
  <si>
    <t>jsc-rep_core_2017-12-31.xsd#jsc-rep_PrepaidExpenses</t>
  </si>
  <si>
    <t>jsc-rep_core_2017-12-31.xsd#jsc-rep_InterestTaxOnBankInterest</t>
  </si>
  <si>
    <t>jsc-rep_core_2017-12-31.xsd#jsc-rep_OtherAssetsReceivables</t>
  </si>
  <si>
    <t>jsc-rep_core_2017-12-31.xsd#jsc-rep_ReceivablesFromGovernment</t>
  </si>
  <si>
    <t>jsc-rep_core_2017-12-31.xsd#jsc-rep_AdvancePaymentsForPurchaseOfFixedAssets</t>
  </si>
  <si>
    <t>full_ifrs-cor_2017-03-09.xsd#ifrs-full_Prepayments</t>
  </si>
  <si>
    <t>jsc-rep_core_2017-12-31.xsd#jsc-rep_ChecksUnderCollection</t>
  </si>
  <si>
    <t>jsc-rep_core_2017-12-31.xsd#jsc-rep_DividendsReceivable</t>
  </si>
  <si>
    <t>jsc-rep_core_2017-12-31.xsd#jsc-rep_AccountsReceivableOnAccountOfSaleOfLand</t>
  </si>
  <si>
    <t>jsc-rep_core_2017-12-31.xsd#jsc-rep_PlasticCardsAndMedicalFormsReceivable</t>
  </si>
  <si>
    <t>jsc-rep_core_2017-12-31.xsd#jsc-rep_AssetsSeizedByTheCompanyAgainstReceivables</t>
  </si>
  <si>
    <t>jsc-rep_core_2017-12-31.xsd#jsc-rep_DeferredBillsOfAcceptance</t>
  </si>
  <si>
    <t>jsc-rep_core_2017-12-31.xsd#jsc-rep_LettersOfCreditReceivable</t>
  </si>
  <si>
    <t>jsc-rep_core_2017-12-31.xsd#jsc-rep_NotesReceivableUnderCollection</t>
  </si>
  <si>
    <t>jsc-rep_core_2017-12-31.xsd#jsc-rep_ReceivableFromBankCredit</t>
  </si>
  <si>
    <t>jsc-rep_core_2017-12-31.xsd#jsc-rep_TradeSettlementReceivable</t>
  </si>
  <si>
    <t>jsc-rep_core_2017-12-31.xsd#jsc-rep_MarginsOnLetterOfGuaranteeReceivable</t>
  </si>
  <si>
    <t>jsc-rep_core_2017-12-31.xsd#jsc-rep_PrepaidForProjectsInProcess</t>
  </si>
  <si>
    <t>jsc-rep_core_2017-12-31.xsd#jsc-rep_OrdersReceivable</t>
  </si>
  <si>
    <t>jsc-rep_core_2017-12-31.xsd#jsc-rep_RefundableForProjectsReceivable</t>
  </si>
  <si>
    <t>jsc-rep_core_2017-12-31.xsd#jsc-rep_TenderOffersReceivable</t>
  </si>
  <si>
    <t>jsc-rep_core_2017-12-31.xsd#jsc-rep_AdvancesForConsultation</t>
  </si>
  <si>
    <t>jsc-rep_core_2017-12-31.xsd#jsc-rep_AdvancesForLegalCases</t>
  </si>
  <si>
    <t>jsc-rep_core_2017-12-31.xsd#jsc-rep_ReversalOfLoanGuaranteeProvisions</t>
  </si>
  <si>
    <t>jsc-rep_core_2017-12-31.xsd#jsc-rep_ReversalOfEndOfServiceIndemnityProvision</t>
  </si>
  <si>
    <t>jsc-rep_core_2017-12-31.xsd#jsc-rep_IncomeTaxWithholdingsReceivable</t>
  </si>
  <si>
    <t>jsc-rep_core_2017-12-31.xsd#jsc-rep_GovernmentalDepositsReceivable</t>
  </si>
  <si>
    <t>jsc-rep_core_2017-12-31.xsd#jsc-rep_AdvancesForIncomeAndSalesTax</t>
  </si>
  <si>
    <t>jsc-rep_core_2017-12-31.xsd#jsc-rep_RefundableLegalFeesReceivable</t>
  </si>
  <si>
    <t>jsc-rep_core_2017-12-31.xsd#jsc-rep_SocialSecurityWithholdingsReceivable</t>
  </si>
  <si>
    <t>jsc-rep_core_2017-12-31.xsd#jsc-rep_AccruedIncomeReceivable</t>
  </si>
  <si>
    <t>jsc-rep_core_2017-12-31.xsd#jsc-rep_AccruedCommissionIncome</t>
  </si>
  <si>
    <t>jsc-rep_core_2017-12-31.xsd#jsc-rep_AccruedInterestIncome</t>
  </si>
  <si>
    <t>jsc-rep_core_2017-12-31.xsd#jsc-rep_OtherAccruedIncome</t>
  </si>
  <si>
    <t>full_ifrs-cor_2017-03-09.xsd#ifrs-full_AccruedIncome</t>
  </si>
  <si>
    <t>jsc-rep_core_2017-12-31.xsd#jsc-rep_MiscellaneousOtherAssets</t>
  </si>
  <si>
    <t>full_ifrs-cor_2017-03-09.xsd#ifrs-full_OtherAssets</t>
  </si>
  <si>
    <t>full_ifrs-cor_2017-03-09.xsd#ifrs-full_InvestmentProperty</t>
  </si>
  <si>
    <t>jsc-rep_core_2017-12-31.xsd#jsc-rep_NoncurrentNotesReceivablesGross</t>
  </si>
  <si>
    <t>jsc-rep_core_2017-12-31.xsd#jsc-rep_ProvisionForImpairmentInNoncurrentNotesReceivables</t>
  </si>
  <si>
    <t>jsc-rep_core_2017-12-31.xsd#jsc-rep_NoncurrentNotesReceivables</t>
  </si>
  <si>
    <t>full_ifrs-cor_2017-03-09.xsd#ifrs-full_NoncurrentTradeReceivables</t>
  </si>
  <si>
    <t>full_ifrs-cor_2017-03-09.xsd#ifrs-full_NoncurrentReceivablesFromSaleOfProperties</t>
  </si>
  <si>
    <t>jsc-rep_core_2017-12-31.xsd#jsc-rep_AmountsDueToMciAgainstCardHoldersNoncurrent</t>
  </si>
  <si>
    <t>jsc-rep_core_2017-12-31.xsd#jsc-rep_AmountsDueToMciAgainstIssuedGuaranteeNoncurrent</t>
  </si>
  <si>
    <t>jsc-rep_core_2017-12-31.xsd#jsc-rep_CreditCardReceivablesNoncurrent</t>
  </si>
  <si>
    <t>full_ifrs-cor_2017-03-09.xsd#ifrs-full_NoncurrentReceivablesFromRentalOfProperties</t>
  </si>
  <si>
    <t>full_ifrs-cor_2017-03-09.xsd#ifrs-full_OtherNoncurrentReceivables</t>
  </si>
  <si>
    <t>full_ifrs-cor_2017-03-09.xsd#ifrs-full_NoncurrentReceivables</t>
  </si>
  <si>
    <t>jsc-rep_core_2017-12-31.xsd#jsc-rep_NoncurrentRefinanceLoansReceivable@http://www.xbrl.org/2003/role/periodStartLabel</t>
  </si>
  <si>
    <t>jsc-rep_core_2017-12-31.xsd#jsc-rep_NoncurrentRefinanceLoansGranted</t>
  </si>
  <si>
    <t>jsc-rep_core_2017-12-31.xsd#jsc-rep_NoncurrentRefinanceLoansRepaid</t>
  </si>
  <si>
    <t>jsc-rep_core_2017-12-31.xsd#jsc-rep_IncreaseDecreaseThroughOtherChangesInNoncurrentRefinanceLoans</t>
  </si>
  <si>
    <t>jsc-rep_core_2017-12-31.xsd#jsc-rep_NoncurrentRefinanceLoansReceivable@http://www.jsc.gov.jo/xbrl/2017-12-31/lab-rol_dfsp/ReportingPeriodEndLabel</t>
  </si>
  <si>
    <t>jsc-rep_core_2017-12-31.xsd#jsc-rep_NoncurrentEmployeeLoansAndAdvances</t>
  </si>
  <si>
    <t>jsc-rep_core_2017-12-31.xsd#jsc-rep_MiscellaneousOtherNoncurrentAssets</t>
  </si>
  <si>
    <t>full_ifrs-cor_2017-03-09.xsd#ifrs-full_OtherNoncurrentAssets</t>
  </si>
  <si>
    <t>full_ifrs-cor_2017-03-09.xsd#ifrs-full_CurrentTradeReceivables</t>
  </si>
  <si>
    <t>jsc-rep_core_2017-12-31.xsd#jsc-rep_CurrentBrokerageCustomersReceivables</t>
  </si>
  <si>
    <t>jsc-rep_core_2017-12-31.xsd#jsc-rep_CurrentAccountsReceivableFromInvestmentPortfolios</t>
  </si>
  <si>
    <t>full_ifrs-cor_2017-03-09.xsd#ifrs-full_CurrentReceivablesFromSaleOfProperties</t>
  </si>
  <si>
    <t>jsc-rep_core_2017-12-31.xsd#jsc-rep_DueFromMasterCardInternationalAgainstCardholdersReceivablesCurrent</t>
  </si>
  <si>
    <t>jsc-rep_core_2017-12-31.xsd#jsc-rep_MastercardReceivablesAgainstIssuedCardsCurrent</t>
  </si>
  <si>
    <t>jsc-rep_core_2017-12-31.xsd#jsc-rep_CreditCardReceivablesCurrent</t>
  </si>
  <si>
    <t>jsc-rep_core_2017-12-31.xsd#jsc-rep_BrokerageCompaniesReceivablesCurrent</t>
  </si>
  <si>
    <t>jsc-rep_core_2017-12-31.xsd#jsc-rep_MarginOnLetterOfGuaranteeCurrent</t>
  </si>
  <si>
    <t>full_ifrs-cor_2017-03-09.xsd#ifrs-full_CurrentInterestReceivable</t>
  </si>
  <si>
    <t>jsc-rep_core_2017-12-31.xsd#jsc-rep_CurrentRefundableDeposits</t>
  </si>
  <si>
    <t>jsc-rep_core_2017-12-31.xsd#jsc-rep_CurrentEmployeeAdvances</t>
  </si>
  <si>
    <t>full_ifrs-cor_2017-03-09.xsd#ifrs-full_CurrentReceivablesFromRentalOfProperties</t>
  </si>
  <si>
    <t>full_ifrs-cor_2017-03-09.xsd#ifrs-full_OtherCurrentReceivables</t>
  </si>
  <si>
    <t>jsc-rep_core_2017-12-31.xsd#jsc-rep_CurrentProvisionForDoubtfulDebts</t>
  </si>
  <si>
    <t>full_ifrs-cor_2017-03-09.xsd#ifrs-full_TradeAndOtherCurrentReceivables</t>
  </si>
  <si>
    <t>jsc-rep_core_2017-12-31.xsd#jsc-rep_CurrentBrokerageCustomersReceivablesSpot</t>
  </si>
  <si>
    <t>jsc-rep_core_2017-12-31.xsd#jsc-rep_CurrentBrokerageCustomersReceivablesMargin</t>
  </si>
  <si>
    <t>jsc-rep_core_2017-12-31.xsd#jsc-rep_CurrentBrokerageCustomersReceivablesOthers</t>
  </si>
  <si>
    <t>jsc-rep_core_2017-12-31.xsd#jsc-rep_CurrentBrokerageCustomersReceivablesFromEmployees</t>
  </si>
  <si>
    <t>jsc-rep_core_2017-12-31.xsd#jsc-rep_CurrentBrokerageCustomersReceivablesSpotFromRelatedParties</t>
  </si>
  <si>
    <t>jsc-rep_core_2017-12-31.xsd#jsc-rep_CurrentBrokerageCustomersReceivablesMarginFromRelatedParties</t>
  </si>
  <si>
    <t>jsc-rep_core_2017-12-31.xsd#jsc-rep_CurrentBrokerageCustomersReceivablesGross</t>
  </si>
  <si>
    <t>jsc-rep_core_2017-12-31.xsd#jsc-rep_CurrentProvisionForDoubtfulBrokerageCustomersReceivables</t>
  </si>
  <si>
    <t>jsc-rep_core_2017-12-31.xsd#jsc-rep_CurrentBrokerageCustomersReceivablesSuspendedInterests</t>
  </si>
  <si>
    <t>jsc-rep_core_2017-12-31.xsd#jsc-rep_CurrentAccountReceivableFromMurabahaFinancing</t>
  </si>
  <si>
    <t>jsc-rep_core_2017-12-31.xsd#jsc-rep_CurrentAccountReceivableFromIstisnAFinancing</t>
  </si>
  <si>
    <t>jsc-rep_core_2017-12-31.xsd#jsc-rep_CurrentAccountReceivableFromBaiAAjelFinancing</t>
  </si>
  <si>
    <t>jsc-rep_core_2017-12-31.xsd#jsc-rep_CurrentAccountReceivableFromOtherFinancing</t>
  </si>
  <si>
    <t>jsc-rep_core_2017-12-31.xsd#jsc-rep_CurrentAccountReceivableFromFinancingActivitiesGross</t>
  </si>
  <si>
    <t>jsc-rep_core_2017-12-31.xsd#jsc-rep_CurrentAccountReceivableDeferredIncomeFromFinancingContracts</t>
  </si>
  <si>
    <t>jsc-rep_core_2017-12-31.xsd#jsc-rep_ImpairmentProvisionForCurrentAccountReceivableFromFinancingActivities</t>
  </si>
  <si>
    <t>jsc-rep_core_2017-12-31.xsd#jsc-rep_CurrentAccountReceivableFromFinancingActivitiesSuspendedRevenue</t>
  </si>
  <si>
    <t>jsc-rep_core_2017-12-31.xsd#jsc-rep_CurrentAccountReceivableFromFinancingActivities</t>
  </si>
  <si>
    <t>jsc-rep_core_2017-12-31.xsd#jsc-rep_CurrentBankGuaranteesInsurance</t>
  </si>
  <si>
    <t>full_ifrs-cor_2017-03-09.xsd#ifrs-full_CurrentPrepaidExpenses</t>
  </si>
  <si>
    <t>jsc-rep_core_2017-12-31.xsd#jsc-rep_CurrentEmployeeReceivables</t>
  </si>
  <si>
    <t>jsc-rep_core_2017-12-31.xsd#jsc-rep_DueFromGovernmentCurrent</t>
  </si>
  <si>
    <t>full_ifrs-cor_2017-03-09.xsd#ifrs-full_CurrentAdvancesToSuppliers</t>
  </si>
  <si>
    <t>jsc-rep_core_2017-12-31.xsd#jsc-rep_CurrentChecksUnderCollectionReceivables</t>
  </si>
  <si>
    <t>jsc-rep_core_2017-12-31.xsd#jsc-rep_DividendsReceivableCurrent</t>
  </si>
  <si>
    <t>jsc-rep_core_2017-12-31.xsd#jsc-rep_AccountsReceivableOnAccountOfSaleOfLandCurrent</t>
  </si>
  <si>
    <t>jsc-rep_core_2017-12-31.xsd#jsc-rep_AccruedIncomeCurrent</t>
  </si>
  <si>
    <t>jsc-rep_core_2017-12-31.xsd#jsc-rep_CurrentAccruedCommissionIncome</t>
  </si>
  <si>
    <t>jsc-rep_core_2017-12-31.xsd#jsc-rep_CurrentAccruedInterestIncome</t>
  </si>
  <si>
    <t>jsc-rep_core_2017-12-31.xsd#jsc-rep_CurrentOtherAccruedIncome</t>
  </si>
  <si>
    <t>full_ifrs-cor_2017-03-09.xsd#ifrs-full_CurrentAccruedIncome</t>
  </si>
  <si>
    <t>jsc-rep_core_2017-12-31.xsd#jsc-rep_OtherCurrentAssetsOthers</t>
  </si>
  <si>
    <t>full_ifrs-cor_2017-03-09.xsd#ifrs-full_OtherCurrentAssets</t>
  </si>
  <si>
    <t>full_ifrs-cor_2017-03-09.xsd#ifrs-full_ComponentsOfEquityAxis::full_ifrs-cor_2017-03-09.xsd#ifrs-full_EquityAttributableToOwnersOfParentMember</t>
  </si>
  <si>
    <t>full_ifrs-cor_2017-03-09.xsd#ifrs-full_ComponentsOfEquityAxis::full_ifrs-cor_2017-03-09.xsd#ifrs-full_IssuedCapitalMember</t>
  </si>
  <si>
    <t>full_ifrs-cor_2017-03-09.xsd#ifrs-full_ComponentsOfEquityAxis::jsc-rep_core_2017-12-31.xsd#jsc-rep_AdvancesForCapitalIncreaseMember</t>
  </si>
  <si>
    <t>full_ifrs-cor_2017-03-09.xsd#ifrs-full_ComponentsOfEquityAxis::full_ifrs-cor_2017-03-09.xsd#ifrs-full_StatutoryReserveMember</t>
  </si>
  <si>
    <t>full_ifrs-cor_2017-03-09.xsd#ifrs-full_ComponentsOfEquityAxis::jsc-rep_core_2017-12-31.xsd#jsc-rep_VoluntaryReserveMember</t>
  </si>
  <si>
    <t>full_ifrs-cor_2017-03-09.xsd#ifrs-full_ComponentsOfEquityAxis::full_ifrs-cor_2017-03-09.xsd#ifrs-full_RetainedEarningsMember</t>
  </si>
  <si>
    <t>full_ifrs-cor_2017-03-09.xsd#ifrs-full_ComponentsOfEquityAxis::jsc-rep_core_2017-12-31.xsd#jsc-rep_FairValueReserveMember</t>
  </si>
  <si>
    <t>full_ifrs-cor_2017-03-09.xsd#ifrs-full_ComponentsOfEquityAxis::jsc-rep_core_2017-12-31.xsd#jsc-rep_SharePremiumDiscountMember</t>
  </si>
  <si>
    <t>full_ifrs-cor_2017-03-09.xsd#ifrs-full_ComponentsOfEquityAxis::jsc-rep_core_2017-12-31.xsd#jsc-rep_GeneralReserveMember</t>
  </si>
  <si>
    <t>full_ifrs-cor_2017-03-09.xsd#ifrs-full_ComponentsOfEquityAxis::jsc-rep_core_2017-12-31.xsd#jsc-rep_SpecialReserveMember</t>
  </si>
  <si>
    <t>full_ifrs-cor_2017-03-09.xsd#ifrs-full_ComponentsOfEquityAxis::full_ifrs-cor_2017-03-09.xsd#ifrs-full_TreasurySharesMember</t>
  </si>
  <si>
    <t>full_ifrs-cor_2017-03-09.xsd#ifrs-full_ComponentsOfEquityAxis::full_ifrs-cor_2017-03-09.xsd#ifrs-full_OtherEquityInterestMember</t>
  </si>
  <si>
    <t>full_ifrs-cor_2017-03-09.xsd#ifrs-full_ComponentsOfEquityAxis::full_ifrs-cor_2017-03-09.xsd#ifrs-full_OtherReservesMember</t>
  </si>
  <si>
    <t>full_ifrs-cor_2017-03-09.xsd#ifrs-full_ComponentsOfEquityAxis::full_ifrs-cor_2017-03-09.xsd#ifrs-full_NoncontrollingInterestsMember</t>
  </si>
  <si>
    <t>full_ifrs-cor_2017-03-09.xsd#ifrs-full_Equity@http://www.xbrl.org/2003/role/periodStartLabel</t>
  </si>
  <si>
    <t>full_ifrs-cor_2017-03-09.xsd#ifrs-full_ProfitLoss</t>
  </si>
  <si>
    <t>full_ifrs-cor_2017-03-09.xsd#ifrs-full_OtherComprehensiveIncome</t>
  </si>
  <si>
    <t>full_ifrs-cor_2017-03-09.xsd#ifrs-full_ComprehensiveIncome</t>
  </si>
  <si>
    <t>jsc-rep_core_2017-12-31.xsd#jsc-rep_EquityAdjustmentsDuringPeriod</t>
  </si>
  <si>
    <t>jsc-rep_core_2017-12-31.xsd#jsc-rep_AdditionalPaidUpCapital</t>
  </si>
  <si>
    <t>full_ifrs-cor_2017-03-09.xsd#ifrs-full_ReductionOfIssuedCapital</t>
  </si>
  <si>
    <t>jsc-rep_core_2017-12-31.xsd#jsc-rep_IncreaseDecreaseThroughTransferToReserves</t>
  </si>
  <si>
    <t>full_ifrs-cor_2017-03-09.xsd#ifrs-full_DividendsPaid</t>
  </si>
  <si>
    <t>jsc-rep_core_2017-12-31.xsd#jsc-rep_EquityDividendsPaid</t>
  </si>
  <si>
    <t>jsc-rep_core_2017-12-31.xsd#jsc-rep_StockDividends</t>
  </si>
  <si>
    <t>jsc-rep_core_2017-12-31.xsd#jsc-rep_DividendsOfSubsidiaries</t>
  </si>
  <si>
    <t>full_ifrs-cor_2017-03-09.xsd#ifrs-full_IncreaseDecreaseThroughOtherContributionsByOwners</t>
  </si>
  <si>
    <t>full_ifrs-cor_2017-03-09.xsd#ifrs-full_IncreaseDecreaseThroughOtherDistributionsToOwners</t>
  </si>
  <si>
    <t>full_ifrs-cor_2017-03-09.xsd#ifrs-full_IncreaseDecreaseThroughTransfersAndOtherChangesEquity</t>
  </si>
  <si>
    <t>full_ifrs-cor_2017-03-09.xsd#ifrs-full_IncreaseDecreaseThroughTreasuryShareTransactions</t>
  </si>
  <si>
    <t>full_ifrs-cor_2017-03-09.xsd#ifrs-full_IncreaseDecreaseThroughChangesInOwnershipInterestsInSubsidiariesThatDoNotResultInLossOfControl</t>
  </si>
  <si>
    <t>full_ifrs-cor_2017-03-09.xsd#ifrs-full_IncreaseDecreaseThroughSharebasedPaymentTransactions</t>
  </si>
  <si>
    <t>full_ifrs-cor_2017-03-09.xsd#ifrs-full_AmountRemovedFromReserveOfCashFlowHedgesAndIncludedInInitialCostOrOtherCarryingAmountOfNonfinancialAssetLiabilityOrFirmCommitmentForWhichFairValueHedgeAccountingIsApplied</t>
  </si>
  <si>
    <t>full_ifrs-cor_2017-03-09.xsd#ifrs-full_AmountRemovedFromReserveOfChangeInValueOfTimeValueOfOptionsAndIncludedInInitialCostOrOtherCarryingAmountOfNonfinancialAssetLiabilityOrFirmCommitmentForWhichFairValueHedgeAccountingIsApplied</t>
  </si>
  <si>
    <t>full_ifrs-cor_2017-03-09.xsd#ifrs-full_AmountRemovedFromReserveOfChangeInValueOfForwardElementsOfForwardContractsAndIncludedInInitialCostOrOtherCarryingAmountOfNonfinancialAssetLiabilityOrFirmCommitmentForWhichFairValueHedgeAccountingIsApplied</t>
  </si>
  <si>
    <t>full_ifrs-cor_2017-03-09.xsd#ifrs-full_AmountRemovedFromReserveOfChangeInValueOfForeignCurrencyBasisSpreadsAndIncludedInInitialCostOrOtherCarryingAmountOfNonfinancialAssetLiabilityOrFirmCommitmentForWhichFairValueHedgeAccountingIsApplied</t>
  </si>
  <si>
    <t>jsc-rep_core_2017-12-31.xsd#jsc-rep_EquityOtherAdjustments</t>
  </si>
  <si>
    <t>full_ifrs-cor_2017-03-09.xsd#ifrs-full_ChangesInEquity</t>
  </si>
  <si>
    <t>full_ifrs-cor_2017-03-09.xsd#ifrs-full_Equity@http://www.jsc.gov.jo/xbrl/2017-12-31/lab-rol_dfsp/ReportingPeriodEndLabel</t>
  </si>
  <si>
    <t>dei_core_2017-12-31.xsd#dei_RegistrationNumberOfReportingEntity</t>
  </si>
  <si>
    <t>full_ifrs-cor_2017-03-09.xsd#ifrs-full_NameOfReportingEntityOrOtherMeansOfIdentification</t>
  </si>
  <si>
    <t>dei_core_2017-12-31.xsd#dei_WhetherReportingEntityIsCompanyOrMutualFund</t>
  </si>
  <si>
    <t>dei_core_2017-12-31.xsd#dei_TypeOfLegalEntity</t>
  </si>
  <si>
    <t>dei_core_2017-12-31.xsd#dei_TypeOfIndustry</t>
  </si>
  <si>
    <t>dei_core_2017-12-31.xsd#dei_TypeOfSubSector</t>
  </si>
  <si>
    <t>dei_core_2017-12-31.xsd#dei_TypeOfFiling</t>
  </si>
  <si>
    <t>dei_core_2017-12-31.xsd#dei_WhetherEntityPreparingFinancialStatementsForFirstTimeSinceEstablishment</t>
  </si>
  <si>
    <t>dei_core_2017-12-31.xsd#dei_CurrentPeriodStartDate</t>
  </si>
  <si>
    <t>full_ifrs-cor_2017-03-09.xsd#ifrs-full_DateOfEndOfReportingPeriod2013</t>
  </si>
  <si>
    <t>full_ifrs-cor_2017-03-09.xsd#ifrs-full_DescriptionOfNatureOfFinancialStatements</t>
  </si>
  <si>
    <t>dei_core_2017-12-31.xsd#dei_StatusOfReport</t>
  </si>
  <si>
    <t>dei_core_2017-12-31.xsd#dei_WhetherThereAreRestatementsToComparativeAmounts</t>
  </si>
  <si>
    <t>dei_core_2017-12-31.xsd#dei_WhetherThereAreReclassificationsToComparativeAmounts</t>
  </si>
  <si>
    <t>dei_core_2017-12-31.xsd#dei_MethodOfPresentationOfFinancialPosition</t>
  </si>
  <si>
    <t>full_ifrs-cor_2017-03-09.xsd#ifrs-full_DescriptionOfPresentationCurrency</t>
  </si>
  <si>
    <t>full_ifrs-cor_2017-03-09.xsd#ifrs-full_LevelOfRoundingUsedInFinancialStatements</t>
  </si>
  <si>
    <t>dei_core_2017-12-31.xsd#dei_AccountingStandardFollowed</t>
  </si>
  <si>
    <t>dei_core_2017-12-31.xsd#dei_AuditingStandardFollowed</t>
  </si>
  <si>
    <t>dei_core_2017-12-31.xsd#dei_WhetherRegulatorApprovalIsRequired</t>
  </si>
  <si>
    <t>dei_core_2017-12-31.xsd#dei_WhetherRegulatorApprovalWasObtained</t>
  </si>
  <si>
    <t>FilingInformation</t>
  </si>
  <si>
    <t>id_RuleNode_3</t>
  </si>
  <si>
    <t>id_RuleNode_4</t>
  </si>
  <si>
    <t>id_RuleNode_5</t>
  </si>
  <si>
    <t>id_RuleNode_6</t>
  </si>
  <si>
    <t>id_RuleNode_7</t>
  </si>
  <si>
    <t>id_RuleNode_8</t>
  </si>
  <si>
    <t>id_RuleNode_9</t>
  </si>
  <si>
    <t>id_RuleNode_10</t>
  </si>
  <si>
    <t>id_RuleNode_11</t>
  </si>
  <si>
    <t>id_RuleNode_12</t>
  </si>
  <si>
    <t>id_RuleNode_13</t>
  </si>
  <si>
    <t>id_RuleNode_14</t>
  </si>
  <si>
    <t>id_RuleNode_15</t>
  </si>
  <si>
    <t>id_RuleNode_16</t>
  </si>
  <si>
    <t>id_RuleNode_17</t>
  </si>
  <si>
    <t>id_RuleNode_18</t>
  </si>
  <si>
    <t>id_RuleNode_19</t>
  </si>
  <si>
    <t>id_RuleNode_20</t>
  </si>
  <si>
    <t>id_RuleNode_21</t>
  </si>
  <si>
    <t>id_RuleNode_22</t>
  </si>
  <si>
    <t>id_RuleNode_23</t>
  </si>
  <si>
    <t>id_RuleNode_24</t>
  </si>
  <si>
    <t>id_RuleNode_25</t>
  </si>
  <si>
    <t>SOCE</t>
  </si>
  <si>
    <t>id_RuleNode_27</t>
  </si>
  <si>
    <t>id_RuleNode_28</t>
  </si>
  <si>
    <t>id_RuleNode_29</t>
  </si>
  <si>
    <t>id_RuleNode_30</t>
  </si>
  <si>
    <t>id_RuleNode_31</t>
  </si>
  <si>
    <t>id_RuleNode_32</t>
  </si>
  <si>
    <t>id_RuleNode_33</t>
  </si>
  <si>
    <t>id_RuleNode_34</t>
  </si>
  <si>
    <t>id_RuleNode_35</t>
  </si>
  <si>
    <t>id_RuleNode_36</t>
  </si>
  <si>
    <t>id_RuleNode_37</t>
  </si>
  <si>
    <t>id_RuleNode_38</t>
  </si>
  <si>
    <t>id_RuleNode_39</t>
  </si>
  <si>
    <t>id_RuleNode_40</t>
  </si>
  <si>
    <t>id_RuleNode_41</t>
  </si>
  <si>
    <t>id_RuleNode_42</t>
  </si>
  <si>
    <t>id_RuleNode_43</t>
  </si>
  <si>
    <t>id_RuleNode_44</t>
  </si>
  <si>
    <t>id_RuleNode_45</t>
  </si>
  <si>
    <t>id_RuleNode_46</t>
  </si>
  <si>
    <t>id_RuleNode_47</t>
  </si>
  <si>
    <t>id_RuleNode_48</t>
  </si>
  <si>
    <t>id_RuleNode_49</t>
  </si>
  <si>
    <t>id_RuleNode_50</t>
  </si>
  <si>
    <t>id_RuleNode_51</t>
  </si>
  <si>
    <t>id_RuleNode_52</t>
  </si>
  <si>
    <t>id_RuleNode_53</t>
  </si>
  <si>
    <t>id_RuleNode_54</t>
  </si>
  <si>
    <t>id_RuleNode_55</t>
  </si>
  <si>
    <t>id_RuleNode_56</t>
  </si>
  <si>
    <t>id_RuleNode_57</t>
  </si>
  <si>
    <t>id_RuleNode_58</t>
  </si>
  <si>
    <t>id_RuleNode_59</t>
  </si>
  <si>
    <t>id_RuleNode_60</t>
  </si>
  <si>
    <t>id_RuleNode_61</t>
  </si>
  <si>
    <t>id_RuleNode_62</t>
  </si>
  <si>
    <t>id_RuleNode_63</t>
  </si>
  <si>
    <t>id_RuleNode_64</t>
  </si>
  <si>
    <t>id_RuleNode_65</t>
  </si>
  <si>
    <t>id_RuleNode_66</t>
  </si>
  <si>
    <t>id_RuleNode_67</t>
  </si>
  <si>
    <t>id_RuleNode_68</t>
  </si>
  <si>
    <t>id_RuleNode_69</t>
  </si>
  <si>
    <t>id_RuleNode_70</t>
  </si>
  <si>
    <t>SubAssetsCurNonCur</t>
  </si>
  <si>
    <t>id_RuleNode_72</t>
  </si>
  <si>
    <t>id_RuleNode_73</t>
  </si>
  <si>
    <t>id_RuleNode_74</t>
  </si>
  <si>
    <t>id_RuleNode_75</t>
  </si>
  <si>
    <t>id_RuleNode_76</t>
  </si>
  <si>
    <t>id_RuleNode_77</t>
  </si>
  <si>
    <t>id_RuleNode_78</t>
  </si>
  <si>
    <t>id_RuleNode_79</t>
  </si>
  <si>
    <t>id_RuleNode_80</t>
  </si>
  <si>
    <t>id_RuleNode_81</t>
  </si>
  <si>
    <t>id_RuleNode_82</t>
  </si>
  <si>
    <t>id_RuleNode_83</t>
  </si>
  <si>
    <t>id_RuleNode_84</t>
  </si>
  <si>
    <t>id_RuleNode_85</t>
  </si>
  <si>
    <t>id_RuleNode_86</t>
  </si>
  <si>
    <t>id_RuleNode_87</t>
  </si>
  <si>
    <t>id_RuleNode_88</t>
  </si>
  <si>
    <t>id_RuleNode_89</t>
  </si>
  <si>
    <t>id_RuleNode_90</t>
  </si>
  <si>
    <t>id_RuleNode_91</t>
  </si>
  <si>
    <t>id_RuleNode_92</t>
  </si>
  <si>
    <t>id_RuleNode_93</t>
  </si>
  <si>
    <t>id_RuleNode_94</t>
  </si>
  <si>
    <t>id_RuleNode_95</t>
  </si>
  <si>
    <t>id_RuleNode_96</t>
  </si>
  <si>
    <t>id_RuleNode_97</t>
  </si>
  <si>
    <t>id_RuleNode_99</t>
  </si>
  <si>
    <t>id_RuleNode_100</t>
  </si>
  <si>
    <t>id_RuleNode_101</t>
  </si>
  <si>
    <t>id_RuleNode_102</t>
  </si>
  <si>
    <t>id_RuleNode_103</t>
  </si>
  <si>
    <t>id_RuleNode_104</t>
  </si>
  <si>
    <t>id_RuleNode_105</t>
  </si>
  <si>
    <t>id_RuleNode_106</t>
  </si>
  <si>
    <t>id_RuleNode_108</t>
  </si>
  <si>
    <t>id_RuleNode_109</t>
  </si>
  <si>
    <t>id_RuleNode_110</t>
  </si>
  <si>
    <t>id_RuleNode_111</t>
  </si>
  <si>
    <t>id_RuleNode_112</t>
  </si>
  <si>
    <t>id_RuleNode_113</t>
  </si>
  <si>
    <t>id_RuleNode_115</t>
  </si>
  <si>
    <t>id_RuleNode_116</t>
  </si>
  <si>
    <t>id_RuleNode_117</t>
  </si>
  <si>
    <t>id_RuleNode_118</t>
  </si>
  <si>
    <t>id_RuleNode_119</t>
  </si>
  <si>
    <t>id_RuleNode_120</t>
  </si>
  <si>
    <t>id_RuleNode_121</t>
  </si>
  <si>
    <t>id_RuleNode_122</t>
  </si>
  <si>
    <t>id_RuleNode_123</t>
  </si>
  <si>
    <t>id_RuleNode_124</t>
  </si>
  <si>
    <t>id_RuleNode_125</t>
  </si>
  <si>
    <t>id_RuleNode_127</t>
  </si>
  <si>
    <t>id_RuleNode_128</t>
  </si>
  <si>
    <t>id_RuleNode_129</t>
  </si>
  <si>
    <t>id_RuleNode_130</t>
  </si>
  <si>
    <t>id_RuleNode_131</t>
  </si>
  <si>
    <t>id_RuleNode_132</t>
  </si>
  <si>
    <t>id_RuleNode_133</t>
  </si>
  <si>
    <t>id_RuleNode_134</t>
  </si>
  <si>
    <t>id_RuleNode_136</t>
  </si>
  <si>
    <t>id_RuleNode_137</t>
  </si>
  <si>
    <t>id_RuleNode_138</t>
  </si>
  <si>
    <t>id_RuleNode_139</t>
  </si>
  <si>
    <t>id_RuleNode_140</t>
  </si>
  <si>
    <t>id_RuleNode_141</t>
  </si>
  <si>
    <t>id_RuleNode_143</t>
  </si>
  <si>
    <t>id_RuleNode_144</t>
  </si>
  <si>
    <t>id_RuleNode_145</t>
  </si>
  <si>
    <t>id_RuleNode_146</t>
  </si>
  <si>
    <t>id_RuleNode_147</t>
  </si>
  <si>
    <t>id_RuleNode_148</t>
  </si>
  <si>
    <t>id_RuleNode_149</t>
  </si>
  <si>
    <t>id_RuleNode_150</t>
  </si>
  <si>
    <t>id_RuleNode_151</t>
  </si>
  <si>
    <t>id_RuleNode_152</t>
  </si>
  <si>
    <t>id_RuleNode_154</t>
  </si>
  <si>
    <t>id_RuleNode_155</t>
  </si>
  <si>
    <t>id_RuleNode_156</t>
  </si>
  <si>
    <t>id_RuleNode_157</t>
  </si>
  <si>
    <t>id_RuleNode_158</t>
  </si>
  <si>
    <t>id_RuleNode_159</t>
  </si>
  <si>
    <t>id_RuleNode_160</t>
  </si>
  <si>
    <t>id_RuleNode_161</t>
  </si>
  <si>
    <t>id_RuleNode_162</t>
  </si>
  <si>
    <t>id_RuleNode_163</t>
  </si>
  <si>
    <t>id_RuleNode_164</t>
  </si>
  <si>
    <t>id_RuleNode_165</t>
  </si>
  <si>
    <t>id_RuleNode_166</t>
  </si>
  <si>
    <t>id_RuleNode_167</t>
  </si>
  <si>
    <t>id_RuleNode_168</t>
  </si>
  <si>
    <t>id_RuleNode_169</t>
  </si>
  <si>
    <t>id_RuleNode_170</t>
  </si>
  <si>
    <t>id_RuleNode_171</t>
  </si>
  <si>
    <t>id_RuleNode_172</t>
  </si>
  <si>
    <t>id_RuleNode_174</t>
  </si>
  <si>
    <t>id_RuleNode_175</t>
  </si>
  <si>
    <t>id_RuleNode_176</t>
  </si>
  <si>
    <t>id_RuleNode_177</t>
  </si>
  <si>
    <t>id_RuleNode_178</t>
  </si>
  <si>
    <t>id_RuleNode_179</t>
  </si>
  <si>
    <t>id_RuleNode_180</t>
  </si>
  <si>
    <t>id_RuleNode_181</t>
  </si>
  <si>
    <t>id_RuleNode_182</t>
  </si>
  <si>
    <t>id_RuleNode_183</t>
  </si>
  <si>
    <t>id_RuleNode_184</t>
  </si>
  <si>
    <t>id_RuleNode_185</t>
  </si>
  <si>
    <t>id_RuleNode_186</t>
  </si>
  <si>
    <t>id_RuleNode_188</t>
  </si>
  <si>
    <t>id_RuleNode_189</t>
  </si>
  <si>
    <t>id_RuleNode_190</t>
  </si>
  <si>
    <t>id_RuleNode_191</t>
  </si>
  <si>
    <t>id_RuleNode_192</t>
  </si>
  <si>
    <t>id_RuleNode_193</t>
  </si>
  <si>
    <t>id_RuleNode_194</t>
  </si>
  <si>
    <t>id_RuleNode_195</t>
  </si>
  <si>
    <t>id_RuleNode_197</t>
  </si>
  <si>
    <t>id_RuleNode_198</t>
  </si>
  <si>
    <t>id_RuleNode_199</t>
  </si>
  <si>
    <t>id_RuleNode_200</t>
  </si>
  <si>
    <t>id_RuleNode_201</t>
  </si>
  <si>
    <t>id_RuleNode_202</t>
  </si>
  <si>
    <t>id_RuleNode_203</t>
  </si>
  <si>
    <t>id_RuleNode_204</t>
  </si>
  <si>
    <t>id_RuleNode_205</t>
  </si>
  <si>
    <t>id_RuleNode_207</t>
  </si>
  <si>
    <t>id_RuleNode_208</t>
  </si>
  <si>
    <t>id_RuleNode_209</t>
  </si>
  <si>
    <t>id_RuleNode_210</t>
  </si>
  <si>
    <t>id_RuleNode_211</t>
  </si>
  <si>
    <t>id_RuleNode_212</t>
  </si>
  <si>
    <t>id_RuleNode_213</t>
  </si>
  <si>
    <t>id_RuleNode_214</t>
  </si>
  <si>
    <t>id_RuleNode_215</t>
  </si>
  <si>
    <t>id_RuleNode_216</t>
  </si>
  <si>
    <t>id_RuleNode_217</t>
  </si>
  <si>
    <t>id_RuleNode_218</t>
  </si>
  <si>
    <t>id_RuleNode_220</t>
  </si>
  <si>
    <t>id_RuleNode_221</t>
  </si>
  <si>
    <t>id_RuleNode_222</t>
  </si>
  <si>
    <t>id_RuleNode_223</t>
  </si>
  <si>
    <t>id_RuleNode_224</t>
  </si>
  <si>
    <t>id_RuleNode_225</t>
  </si>
  <si>
    <t>id_RuleNode_226</t>
  </si>
  <si>
    <t>id_RuleNode_227</t>
  </si>
  <si>
    <t>id_RuleNode_228</t>
  </si>
  <si>
    <t>id_RuleNode_229</t>
  </si>
  <si>
    <t>id_RuleNode_230</t>
  </si>
  <si>
    <t>id_RuleNode_231</t>
  </si>
  <si>
    <t>id_RuleNode_232</t>
  </si>
  <si>
    <t>id_RuleNode_233</t>
  </si>
  <si>
    <t>id_RuleNode_234</t>
  </si>
  <si>
    <t>id_RuleNode_235</t>
  </si>
  <si>
    <t>id_RuleNode_236</t>
  </si>
  <si>
    <t>id_RuleNode_237</t>
  </si>
  <si>
    <t>id_RuleNode_238</t>
  </si>
  <si>
    <t>id_RuleNode_239</t>
  </si>
  <si>
    <t>id_RuleNode_240</t>
  </si>
  <si>
    <t>id_RuleNode_241</t>
  </si>
  <si>
    <t>id_RuleNode_242</t>
  </si>
  <si>
    <t>id_RuleNode_244</t>
  </si>
  <si>
    <t>id_RuleNode_245</t>
  </si>
  <si>
    <t>id_RuleNode_246</t>
  </si>
  <si>
    <t>id_RuleNode_247</t>
  </si>
  <si>
    <t>id_RuleNode_248</t>
  </si>
  <si>
    <t>id_RuleNode_249</t>
  </si>
  <si>
    <t>id_RuleNode_250</t>
  </si>
  <si>
    <t>id_RuleNode_251</t>
  </si>
  <si>
    <t>id_RuleNode_252</t>
  </si>
  <si>
    <t>id_RuleNode_253</t>
  </si>
  <si>
    <t>id_RuleNode_254</t>
  </si>
  <si>
    <t>id_RuleNode_255</t>
  </si>
  <si>
    <t>id_RuleNode_256</t>
  </si>
  <si>
    <t>id_RuleNode_257</t>
  </si>
  <si>
    <t>id_RuleNode_258</t>
  </si>
  <si>
    <t>id_RuleNode_259</t>
  </si>
  <si>
    <t>id_RuleNode_260</t>
  </si>
  <si>
    <t>id_RuleNode_261</t>
  </si>
  <si>
    <t>id_RuleNode_262</t>
  </si>
  <si>
    <t>SubAssetsOrdOfLiq</t>
  </si>
  <si>
    <t>id_RuleNode_264</t>
  </si>
  <si>
    <t>id_RuleNode_265</t>
  </si>
  <si>
    <t>id_RuleNode_266</t>
  </si>
  <si>
    <t>id_RuleNode_267</t>
  </si>
  <si>
    <t>id_RuleNode_268</t>
  </si>
  <si>
    <t>id_RuleNode_269</t>
  </si>
  <si>
    <t>id_RuleNode_270</t>
  </si>
  <si>
    <t>id_RuleNode_271</t>
  </si>
  <si>
    <t>id_RuleNode_272</t>
  </si>
  <si>
    <t>id_RuleNode_273</t>
  </si>
  <si>
    <t>id_RuleNode_274</t>
  </si>
  <si>
    <t>id_RuleNode_275</t>
  </si>
  <si>
    <t>id_RuleNode_276</t>
  </si>
  <si>
    <t>id_RuleNode_277</t>
  </si>
  <si>
    <t>id_RuleNode_278</t>
  </si>
  <si>
    <t>id_RuleNode_279</t>
  </si>
  <si>
    <t>id_RuleNode_280</t>
  </si>
  <si>
    <t>id_RuleNode_281</t>
  </si>
  <si>
    <t>id_RuleNode_282</t>
  </si>
  <si>
    <t>id_RuleNode_283</t>
  </si>
  <si>
    <t>id_RuleNode_284</t>
  </si>
  <si>
    <t>id_RuleNode_285</t>
  </si>
  <si>
    <t>id_RuleNode_286</t>
  </si>
  <si>
    <t>id_RuleNode_287</t>
  </si>
  <si>
    <t>id_RuleNode_288</t>
  </si>
  <si>
    <t>id_RuleNode_289</t>
  </si>
  <si>
    <t>id_RuleNode_291</t>
  </si>
  <si>
    <t>id_RuleNode_292</t>
  </si>
  <si>
    <t>id_RuleNode_293</t>
  </si>
  <si>
    <t>id_RuleNode_294</t>
  </si>
  <si>
    <t>id_RuleNode_295</t>
  </si>
  <si>
    <t>id_RuleNode_296</t>
  </si>
  <si>
    <t>id_RuleNode_297</t>
  </si>
  <si>
    <t>id_RuleNode_298</t>
  </si>
  <si>
    <t>id_RuleNode_300</t>
  </si>
  <si>
    <t>id_RuleNode_301</t>
  </si>
  <si>
    <t>id_RuleNode_302</t>
  </si>
  <si>
    <t>id_RuleNode_303</t>
  </si>
  <si>
    <t>id_RuleNode_304</t>
  </si>
  <si>
    <t>id_RuleNode_305</t>
  </si>
  <si>
    <t>id_RuleNode_307</t>
  </si>
  <si>
    <t>id_RuleNode_308</t>
  </si>
  <si>
    <t>id_RuleNode_309</t>
  </si>
  <si>
    <t>id_RuleNode_310</t>
  </si>
  <si>
    <t>id_RuleNode_311</t>
  </si>
  <si>
    <t>id_RuleNode_312</t>
  </si>
  <si>
    <t>id_RuleNode_313</t>
  </si>
  <si>
    <t>id_RuleNode_314</t>
  </si>
  <si>
    <t>id_RuleNode_315</t>
  </si>
  <si>
    <t>id_RuleNode_316</t>
  </si>
  <si>
    <t>id_RuleNode_317</t>
  </si>
  <si>
    <t>id_RuleNode_318</t>
  </si>
  <si>
    <t>id_RuleNode_319</t>
  </si>
  <si>
    <t>id_RuleNode_321</t>
  </si>
  <si>
    <t>id_RuleNode_322</t>
  </si>
  <si>
    <t>id_RuleNode_323</t>
  </si>
  <si>
    <t>id_RuleNode_324</t>
  </si>
  <si>
    <t>id_RuleNode_325</t>
  </si>
  <si>
    <t>id_RuleNode_326</t>
  </si>
  <si>
    <t>id_RuleNode_327</t>
  </si>
  <si>
    <t>id_RuleNode_328</t>
  </si>
  <si>
    <t>id_RuleNode_330</t>
  </si>
  <si>
    <t>id_RuleNode_331</t>
  </si>
  <si>
    <t>id_RuleNode_332</t>
  </si>
  <si>
    <t>id_RuleNode_333</t>
  </si>
  <si>
    <t>id_RuleNode_334</t>
  </si>
  <si>
    <t>id_RuleNode_335</t>
  </si>
  <si>
    <t>id_RuleNode_336</t>
  </si>
  <si>
    <t>id_RuleNode_337</t>
  </si>
  <si>
    <t>id_RuleNode_338</t>
  </si>
  <si>
    <t>id_RuleNode_339</t>
  </si>
  <si>
    <t>id_RuleNode_340</t>
  </si>
  <si>
    <t>id_RuleNode_341</t>
  </si>
  <si>
    <t>id_RuleNode_342</t>
  </si>
  <si>
    <t>id_RuleNode_343</t>
  </si>
  <si>
    <t>id_RuleNode_344</t>
  </si>
  <si>
    <t>id_RuleNode_345</t>
  </si>
  <si>
    <t>id_RuleNode_346</t>
  </si>
  <si>
    <t>id_RuleNode_347</t>
  </si>
  <si>
    <t>id_RuleNode_348</t>
  </si>
  <si>
    <t>id_RuleNode_350</t>
  </si>
  <si>
    <t>id_RuleNode_351</t>
  </si>
  <si>
    <t>id_RuleNode_352</t>
  </si>
  <si>
    <t>id_RuleNode_353</t>
  </si>
  <si>
    <t>id_RuleNode_354</t>
  </si>
  <si>
    <t>id_RuleNode_355</t>
  </si>
  <si>
    <t>id_RuleNode_356</t>
  </si>
  <si>
    <t>id_RuleNode_357</t>
  </si>
  <si>
    <t>id_RuleNode_358</t>
  </si>
  <si>
    <t>id_RuleNode_359</t>
  </si>
  <si>
    <t>id_RuleNode_360</t>
  </si>
  <si>
    <t>id_RuleNode_361</t>
  </si>
  <si>
    <t>id_RuleNode_362</t>
  </si>
  <si>
    <t>id_RuleNode_364</t>
  </si>
  <si>
    <t>id_RuleNode_365</t>
  </si>
  <si>
    <t>id_RuleNode_366</t>
  </si>
  <si>
    <t>id_RuleNode_367</t>
  </si>
  <si>
    <t>id_RuleNode_368</t>
  </si>
  <si>
    <t>id_RuleNode_369</t>
  </si>
  <si>
    <t>id_RuleNode_370</t>
  </si>
  <si>
    <t>id_RuleNode_371</t>
  </si>
  <si>
    <t>id_RuleNode_373</t>
  </si>
  <si>
    <t>id_RuleNode_374</t>
  </si>
  <si>
    <t>id_RuleNode_375</t>
  </si>
  <si>
    <t>id_RuleNode_376</t>
  </si>
  <si>
    <t>id_RuleNode_377</t>
  </si>
  <si>
    <t>id_RuleNode_378</t>
  </si>
  <si>
    <t>id_RuleNode_379</t>
  </si>
  <si>
    <t>id_RuleNode_380</t>
  </si>
  <si>
    <t>id_RuleNode_381</t>
  </si>
  <si>
    <t>id_RuleNode_383</t>
  </si>
  <si>
    <t>id_RuleNode_384</t>
  </si>
  <si>
    <t>id_RuleNode_385</t>
  </si>
  <si>
    <t>id_RuleNode_386</t>
  </si>
  <si>
    <t>id_RuleNode_387</t>
  </si>
  <si>
    <t>id_RuleNode_388</t>
  </si>
  <si>
    <t>id_RuleNode_389</t>
  </si>
  <si>
    <t>id_RuleNode_390</t>
  </si>
  <si>
    <t>id_RuleNode_391</t>
  </si>
  <si>
    <t>id_RuleNode_392</t>
  </si>
  <si>
    <t>id_RuleNode_393</t>
  </si>
  <si>
    <t>id_RuleNode_394</t>
  </si>
  <si>
    <t>id_RuleNode_395</t>
  </si>
  <si>
    <t>id_RuleNode_396</t>
  </si>
  <si>
    <t>id_RuleNode_397</t>
  </si>
  <si>
    <t>id_RuleNode_398</t>
  </si>
  <si>
    <t>id_RuleNode_399</t>
  </si>
  <si>
    <t>id_RuleNode_400</t>
  </si>
  <si>
    <t>id_RuleNode_401</t>
  </si>
  <si>
    <t>id_RuleNode_402</t>
  </si>
  <si>
    <t>id_RuleNode_403</t>
  </si>
  <si>
    <t>id_RuleNode_404</t>
  </si>
  <si>
    <t>id_RuleNode_405</t>
  </si>
  <si>
    <t>id_RuleNode_407</t>
  </si>
  <si>
    <t>id_RuleNode_408</t>
  </si>
  <si>
    <t>id_RuleNode_409</t>
  </si>
  <si>
    <t>id_RuleNode_410</t>
  </si>
  <si>
    <t>id_RuleNode_411</t>
  </si>
  <si>
    <t>id_RuleNode_412</t>
  </si>
  <si>
    <t>id_RuleNode_413</t>
  </si>
  <si>
    <t>id_RuleNode_414</t>
  </si>
  <si>
    <t>id_RuleNode_415</t>
  </si>
  <si>
    <t>id_RuleNode_416</t>
  </si>
  <si>
    <t>id_RuleNode_418</t>
  </si>
  <si>
    <t>id_RuleNode_419</t>
  </si>
  <si>
    <t>id_RuleNode_420</t>
  </si>
  <si>
    <t>id_RuleNode_421</t>
  </si>
  <si>
    <t>id_RuleNode_422</t>
  </si>
  <si>
    <t>id_RuleNode_423</t>
  </si>
  <si>
    <t>id_RuleNode_424</t>
  </si>
  <si>
    <t>id_RuleNode_425</t>
  </si>
  <si>
    <t>id_RuleNode_426</t>
  </si>
  <si>
    <t>id_RuleNode_427</t>
  </si>
  <si>
    <t>id_RuleNode_428</t>
  </si>
  <si>
    <t>id_RuleNode_429</t>
  </si>
  <si>
    <t>id_RuleNode_430</t>
  </si>
  <si>
    <t>id_RuleNode_431</t>
  </si>
  <si>
    <t>id_RuleNode_432</t>
  </si>
  <si>
    <t>id_RuleNode_433</t>
  </si>
  <si>
    <t>id_RuleNode_434</t>
  </si>
  <si>
    <t>id_RuleNode_435</t>
  </si>
  <si>
    <t>id_RuleNode_436</t>
  </si>
  <si>
    <t>id_RuleNode_437</t>
  </si>
  <si>
    <t>id_RuleNode_438</t>
  </si>
  <si>
    <t>id_RuleNode_439</t>
  </si>
  <si>
    <t>id_RuleNode_440</t>
  </si>
  <si>
    <t>id_RuleNode_441</t>
  </si>
  <si>
    <t>id_RuleNode_442</t>
  </si>
  <si>
    <t>id_RuleNode_443</t>
  </si>
  <si>
    <t>id_RuleNode_444</t>
  </si>
  <si>
    <t>id_RuleNode_445</t>
  </si>
  <si>
    <t>id_RuleNode_446</t>
  </si>
  <si>
    <t>id_RuleNode_447</t>
  </si>
  <si>
    <t>id_RuleNode_448</t>
  </si>
  <si>
    <t>id_RuleNode_449</t>
  </si>
  <si>
    <t>id_RuleNode_450</t>
  </si>
  <si>
    <t>id_RuleNode_451</t>
  </si>
  <si>
    <t>id_RuleNode_452</t>
  </si>
  <si>
    <t>id_RuleNode_453</t>
  </si>
  <si>
    <t>id_RuleNode_454</t>
  </si>
  <si>
    <t>id_RuleNode_455</t>
  </si>
  <si>
    <t>id_RuleNode_456</t>
  </si>
  <si>
    <t>id_RuleNode_457</t>
  </si>
  <si>
    <t>id_RuleNode_458</t>
  </si>
  <si>
    <t>id_RuleNode_459</t>
  </si>
  <si>
    <t>id_RuleNode_460</t>
  </si>
  <si>
    <t>id_RuleNode_461</t>
  </si>
  <si>
    <t>id_RuleNode_462</t>
  </si>
  <si>
    <t>NotesPPE</t>
  </si>
  <si>
    <t>id_RuleNode_464</t>
  </si>
  <si>
    <t>id_RuleNode_465</t>
  </si>
  <si>
    <t>id_RuleNode_466</t>
  </si>
  <si>
    <t>id_RuleNode_467</t>
  </si>
  <si>
    <t>id_RuleNode_468</t>
  </si>
  <si>
    <t>id_RuleNode_469</t>
  </si>
  <si>
    <t>id_RuleNode_470</t>
  </si>
  <si>
    <t>id_RuleNode_471</t>
  </si>
  <si>
    <t>id_RuleNode_472</t>
  </si>
  <si>
    <t>id_RuleNode_473</t>
  </si>
  <si>
    <t>id_RuleNode_474</t>
  </si>
  <si>
    <t>id_RuleNode_475</t>
  </si>
  <si>
    <t>id_RuleNode_476</t>
  </si>
  <si>
    <t>id_RuleNode_477</t>
  </si>
  <si>
    <t>id_RuleNode_478</t>
  </si>
  <si>
    <t>id_RuleNode_479</t>
  </si>
  <si>
    <t>id_RuleNode_480</t>
  </si>
  <si>
    <t>id_RuleNode_481</t>
  </si>
  <si>
    <t>id_RuleNode_482</t>
  </si>
  <si>
    <t>id_RuleNode_483</t>
  </si>
  <si>
    <t>id_RuleNode_484</t>
  </si>
  <si>
    <t>id_RuleNode_485</t>
  </si>
  <si>
    <t>id_RuleNode_486</t>
  </si>
  <si>
    <t>id_RuleNode_487</t>
  </si>
  <si>
    <t>id_RuleNode_488</t>
  </si>
  <si>
    <t>id_RuleNode_489</t>
  </si>
  <si>
    <t>id_RuleNode_490</t>
  </si>
  <si>
    <t>id_RuleNode_491</t>
  </si>
  <si>
    <t>id_RuleNode_492</t>
  </si>
  <si>
    <t>id_RuleNode_493</t>
  </si>
  <si>
    <t>id_RuleNode_494</t>
  </si>
  <si>
    <t>id_RuleNode_495</t>
  </si>
  <si>
    <t>FinancialAssetsCurNoncur</t>
  </si>
  <si>
    <t>id_RuleNode_497</t>
  </si>
  <si>
    <t>id_RuleNode_498</t>
  </si>
  <si>
    <t>id_RuleNode_499</t>
  </si>
  <si>
    <t>id_RuleNode_500</t>
  </si>
  <si>
    <t>id_RuleNode_501</t>
  </si>
  <si>
    <t>id_RuleNode_502</t>
  </si>
  <si>
    <t>id_RuleNode_503</t>
  </si>
  <si>
    <t>id_RuleNode_504</t>
  </si>
  <si>
    <t>id_RuleNode_505</t>
  </si>
  <si>
    <t>id_RuleNode_506</t>
  </si>
  <si>
    <t>id_RuleNode_507</t>
  </si>
  <si>
    <t>id_RuleNode_508</t>
  </si>
  <si>
    <t>id_RuleNode_509</t>
  </si>
  <si>
    <t>id_RuleNode_510</t>
  </si>
  <si>
    <t>id_RuleNode_511</t>
  </si>
  <si>
    <t>id_RuleNode_512</t>
  </si>
  <si>
    <t>id_RuleNode_513</t>
  </si>
  <si>
    <t>id_RuleNode_514</t>
  </si>
  <si>
    <t>id_RuleNode_515</t>
  </si>
  <si>
    <t>id_RuleNode_516</t>
  </si>
  <si>
    <t>id_RuleNode_517</t>
  </si>
  <si>
    <t>id_RuleNode_518</t>
  </si>
  <si>
    <t>id_RuleNode_520</t>
  </si>
  <si>
    <t>id_RuleNode_521</t>
  </si>
  <si>
    <t>id_RuleNode_522</t>
  </si>
  <si>
    <t>id_RuleNode_523</t>
  </si>
  <si>
    <t>id_RuleNode_524</t>
  </si>
  <si>
    <t>id_RuleNode_525</t>
  </si>
  <si>
    <t>id_RuleNode_526</t>
  </si>
  <si>
    <t>id_RuleNode_527</t>
  </si>
  <si>
    <t>id_RuleNode_528</t>
  </si>
  <si>
    <t>id_RuleNode_529</t>
  </si>
  <si>
    <t>id_RuleNode_530</t>
  </si>
  <si>
    <t>id_RuleNode_531</t>
  </si>
  <si>
    <t>id_RuleNode_532</t>
  </si>
  <si>
    <t>id_RuleNode_533</t>
  </si>
  <si>
    <t>id_RuleNode_534</t>
  </si>
  <si>
    <t>id_RuleNode_535</t>
  </si>
  <si>
    <t>id_RuleNode_536</t>
  </si>
  <si>
    <t>id_RuleNode_537</t>
  </si>
  <si>
    <t>id_RuleNode_538</t>
  </si>
  <si>
    <t>id_RuleNode_539</t>
  </si>
  <si>
    <t>id_RuleNode_540</t>
  </si>
  <si>
    <t>id_RuleNode_541</t>
  </si>
  <si>
    <t>id_RuleNode_542</t>
  </si>
  <si>
    <t>id_RuleNode_543</t>
  </si>
  <si>
    <t>id_RuleNode_545</t>
  </si>
  <si>
    <t>id_RuleNode_546</t>
  </si>
  <si>
    <t>id_RuleNode_547</t>
  </si>
  <si>
    <t>id_RuleNode_548</t>
  </si>
  <si>
    <t>id_RuleNode_549</t>
  </si>
  <si>
    <t>id_RuleNode_550</t>
  </si>
  <si>
    <t>id_RuleNode_551</t>
  </si>
  <si>
    <t>id_RuleNode_552</t>
  </si>
  <si>
    <t>id_RuleNode_553</t>
  </si>
  <si>
    <t>id_RuleNode_554</t>
  </si>
  <si>
    <t>id_RuleNode_555</t>
  </si>
  <si>
    <t>id_RuleNode_556</t>
  </si>
  <si>
    <t>id_RuleNode_557</t>
  </si>
  <si>
    <t>id_RuleNode_558</t>
  </si>
  <si>
    <t>id_RuleNode_559</t>
  </si>
  <si>
    <t>id_RuleNode_560</t>
  </si>
  <si>
    <t>id_RuleNode_561</t>
  </si>
  <si>
    <t>id_RuleNode_562</t>
  </si>
  <si>
    <t>id_RuleNode_563</t>
  </si>
  <si>
    <t>id_RuleNode_564</t>
  </si>
  <si>
    <t>id_RuleNode_565</t>
  </si>
  <si>
    <t>id_RuleNode_566</t>
  </si>
  <si>
    <t>FinancialAssets</t>
  </si>
  <si>
    <t>id_RuleNode_568</t>
  </si>
  <si>
    <t>id_RuleNode_569</t>
  </si>
  <si>
    <t>id_RuleNode_570</t>
  </si>
  <si>
    <t>id_RuleNode_571</t>
  </si>
  <si>
    <t>id_RuleNode_572</t>
  </si>
  <si>
    <t>id_RuleNode_573</t>
  </si>
  <si>
    <t>id_RuleNode_574</t>
  </si>
  <si>
    <t>id_RuleNode_575</t>
  </si>
  <si>
    <t>id_RuleNode_576</t>
  </si>
  <si>
    <t>id_RuleNode_577</t>
  </si>
  <si>
    <t>id_RuleNode_578</t>
  </si>
  <si>
    <t>id_RuleNode_579</t>
  </si>
  <si>
    <t>id_RuleNode_580</t>
  </si>
  <si>
    <t>id_RuleNode_581</t>
  </si>
  <si>
    <t>id_RuleNode_582</t>
  </si>
  <si>
    <t>id_RuleNode_583</t>
  </si>
  <si>
    <t>id_RuleNode_584</t>
  </si>
  <si>
    <t>id_RuleNode_585</t>
  </si>
  <si>
    <t>id_RuleNode_586</t>
  </si>
  <si>
    <t>id_RuleNode_587</t>
  </si>
  <si>
    <t>id_RuleNode_588</t>
  </si>
  <si>
    <t>id_RuleNode_589</t>
  </si>
  <si>
    <t>id_RuleNode_591</t>
  </si>
  <si>
    <t>id_RuleNode_592</t>
  </si>
  <si>
    <t>id_RuleNode_593</t>
  </si>
  <si>
    <t>id_RuleNode_594</t>
  </si>
  <si>
    <t>id_RuleNode_595</t>
  </si>
  <si>
    <t>id_RuleNode_596</t>
  </si>
  <si>
    <t>id_RuleNode_597</t>
  </si>
  <si>
    <t>id_RuleNode_598</t>
  </si>
  <si>
    <t>id_RuleNode_599</t>
  </si>
  <si>
    <t>id_RuleNode_600</t>
  </si>
  <si>
    <t>id_RuleNode_601</t>
  </si>
  <si>
    <t>id_RuleNode_602</t>
  </si>
  <si>
    <t>id_RuleNode_603</t>
  </si>
  <si>
    <t>id_RuleNode_604</t>
  </si>
  <si>
    <t>id_RuleNode_605</t>
  </si>
  <si>
    <t>id_RuleNode_606</t>
  </si>
  <si>
    <t>id_RuleNode_607</t>
  </si>
  <si>
    <t>id_RuleNode_608</t>
  </si>
  <si>
    <t>id_RuleNode_609</t>
  </si>
  <si>
    <t>id_RuleNode_610</t>
  </si>
  <si>
    <t>id_RuleNode_611</t>
  </si>
  <si>
    <t>id_RuleNode_612</t>
  </si>
  <si>
    <t>id_RuleNode_614</t>
  </si>
  <si>
    <t>id_RuleNode_615</t>
  </si>
  <si>
    <t>id_RuleNode_616</t>
  </si>
  <si>
    <t>id_RuleNode_617</t>
  </si>
  <si>
    <t>id_RuleNode_618</t>
  </si>
  <si>
    <t>id_RuleNode_619</t>
  </si>
  <si>
    <t>id_RuleNode_620</t>
  </si>
  <si>
    <t>id_RuleNode_621</t>
  </si>
  <si>
    <t>id_RuleNode_622</t>
  </si>
  <si>
    <t>id_RuleNode_623</t>
  </si>
  <si>
    <t>id_RuleNode_624</t>
  </si>
  <si>
    <t>id_RuleNode_625</t>
  </si>
  <si>
    <t>id_RuleNode_626</t>
  </si>
  <si>
    <t>id_RuleNode_627</t>
  </si>
  <si>
    <t>id_RuleNode_628</t>
  </si>
  <si>
    <t>id_RuleNode_629</t>
  </si>
  <si>
    <t>id_RuleNode_630</t>
  </si>
  <si>
    <t>id_RuleNode_631</t>
  </si>
  <si>
    <t>id_RuleNode_632</t>
  </si>
  <si>
    <t>id_RuleNode_633</t>
  </si>
  <si>
    <t>id_RuleNode_634</t>
  </si>
  <si>
    <t>id_RuleNode_635</t>
  </si>
  <si>
    <t>id_RuleNode_636</t>
  </si>
  <si>
    <t>id_RuleNode_637</t>
  </si>
  <si>
    <t>id_RuleNode_638</t>
  </si>
  <si>
    <t>id_RuleNode_639</t>
  </si>
  <si>
    <t>NotesIntanAsset</t>
  </si>
  <si>
    <t>id_RuleNode_641</t>
  </si>
  <si>
    <t>id_RuleNode_642</t>
  </si>
  <si>
    <t>id_RuleNode_643</t>
  </si>
  <si>
    <t>id_RuleNode_644</t>
  </si>
  <si>
    <t>id_RuleNode_645</t>
  </si>
  <si>
    <t>id_RuleNode_646</t>
  </si>
  <si>
    <t>id_RuleNode_647</t>
  </si>
  <si>
    <t>id_RuleNode_648</t>
  </si>
  <si>
    <t>id_RuleNode_649</t>
  </si>
  <si>
    <t>id_RuleNode_650</t>
  </si>
  <si>
    <t>id_RuleNode_651</t>
  </si>
  <si>
    <t>id_RuleNode_652</t>
  </si>
  <si>
    <t>id_RuleNode_653</t>
  </si>
  <si>
    <t>id_RuleNode_654</t>
  </si>
  <si>
    <t>id_RuleNode_655</t>
  </si>
  <si>
    <t>id_RuleNode_656</t>
  </si>
  <si>
    <t>id_RuleNode_657</t>
  </si>
  <si>
    <t>id_RuleNode_658</t>
  </si>
  <si>
    <t>id_RuleNode_659</t>
  </si>
  <si>
    <t>id_RuleNode_660</t>
  </si>
  <si>
    <t>id_RuleNode_661</t>
  </si>
  <si>
    <t>id_RuleNode_662</t>
  </si>
  <si>
    <t>id_RuleNode_663</t>
  </si>
  <si>
    <t>id_RuleNode_664</t>
  </si>
  <si>
    <t>id_RuleNode_665</t>
  </si>
  <si>
    <t>id_RuleNode_666</t>
  </si>
  <si>
    <t>id_RuleNode_667</t>
  </si>
  <si>
    <t>IncomeTax</t>
  </si>
  <si>
    <t>id_IncomeTax_Layout1</t>
  </si>
  <si>
    <t>id_RuleNode_669</t>
  </si>
  <si>
    <t>id_RuleNode_670</t>
  </si>
  <si>
    <t>id_RuleNode_671</t>
  </si>
  <si>
    <t>id_RuleNode_672</t>
  </si>
  <si>
    <t>id_RuleNode_673</t>
  </si>
  <si>
    <t>id_RuleNode_674</t>
  </si>
  <si>
    <t>id_RuleNode_675</t>
  </si>
  <si>
    <t>id_RuleNode_676</t>
  </si>
  <si>
    <t>id_IncomeTax_Layout2</t>
  </si>
  <si>
    <t>id_RuleNode_678</t>
  </si>
  <si>
    <t>Breakdowny_75</t>
  </si>
  <si>
    <t>id_RuleNode_679</t>
  </si>
  <si>
    <t>id_RuleNode_680</t>
  </si>
  <si>
    <t>id_RuleNode_681</t>
  </si>
  <si>
    <t>id_RuleNode_682</t>
  </si>
  <si>
    <t>id_RuleNode_683</t>
  </si>
  <si>
    <t>id_RuleNode_685</t>
  </si>
  <si>
    <t>id_RuleNode_686</t>
  </si>
  <si>
    <t>id_RuleNode_687</t>
  </si>
  <si>
    <t>id_RuleNode_688</t>
  </si>
  <si>
    <t>id_RuleNode_689</t>
  </si>
  <si>
    <t>id_RuleNode_690</t>
  </si>
  <si>
    <t>id_RuleNode_691</t>
  </si>
  <si>
    <t>id_IncomeTax_Layout4</t>
  </si>
  <si>
    <t>id_RuleNode_693</t>
  </si>
  <si>
    <t>id_RuleNode_694</t>
  </si>
  <si>
    <t>id_RuleNode_695</t>
  </si>
  <si>
    <t>id_RuleNode_696</t>
  </si>
  <si>
    <t>id_RuleNode_697</t>
  </si>
  <si>
    <t>id_RuleNode_698</t>
  </si>
  <si>
    <t>id_RuleNode_699</t>
  </si>
  <si>
    <t>id_RuleNode_700</t>
  </si>
  <si>
    <t>id_IncomeTax_Layout5</t>
  </si>
  <si>
    <t>id_RuleNode_702</t>
  </si>
  <si>
    <t>Breakdowny_81</t>
  </si>
  <si>
    <t>id_RuleNode_703</t>
  </si>
  <si>
    <t>id_RuleNode_704</t>
  </si>
  <si>
    <t>id_RuleNode_705</t>
  </si>
  <si>
    <t>id_RuleNode_706</t>
  </si>
  <si>
    <t>id_RuleNode_707</t>
  </si>
  <si>
    <t>id_RuleNode_709</t>
  </si>
  <si>
    <t>id_RuleNode_710</t>
  </si>
  <si>
    <t>id_RuleNode_711</t>
  </si>
  <si>
    <t>id_RuleNode_712</t>
  </si>
  <si>
    <t>id_RuleNode_713</t>
  </si>
  <si>
    <t>id_RuleNode_714</t>
  </si>
  <si>
    <t>id_RuleNode_715</t>
  </si>
  <si>
    <t>id_RuleNode_717</t>
  </si>
  <si>
    <t>id_RuleNode_718</t>
  </si>
  <si>
    <t>id_RuleNode_719</t>
  </si>
  <si>
    <t>id_RuleNode_720</t>
  </si>
  <si>
    <t>id_RuleNode_721</t>
  </si>
  <si>
    <t>id_RuleNode_722</t>
  </si>
  <si>
    <t>id_RuleNode_723</t>
  </si>
  <si>
    <t>id_RuleNode_725</t>
  </si>
  <si>
    <t>id_RuleNode_726</t>
  </si>
  <si>
    <t>id_RuleNode_727</t>
  </si>
  <si>
    <t>id_RuleNode_728</t>
  </si>
  <si>
    <t>id_RuleNode_729</t>
  </si>
  <si>
    <t>id_RuleNode_730</t>
  </si>
  <si>
    <t>id_RuleNode_731</t>
  </si>
  <si>
    <t>id_RuleNode_732</t>
  </si>
  <si>
    <t>id_RuleNode_734</t>
  </si>
  <si>
    <t>id_RuleNode_735</t>
  </si>
  <si>
    <t>id_RuleNode_736</t>
  </si>
  <si>
    <t>id_RuleNode_737</t>
  </si>
  <si>
    <t>id_RuleNode_738</t>
  </si>
  <si>
    <t>NotesPaidinCapital</t>
  </si>
  <si>
    <t>id_RuleNode_740</t>
  </si>
  <si>
    <t>id_RuleNode_741</t>
  </si>
  <si>
    <t>id_RuleNode_742</t>
  </si>
  <si>
    <t>id_RuleNode_743</t>
  </si>
  <si>
    <t>id_RuleNode_744</t>
  </si>
  <si>
    <t>id_RuleNode_745</t>
  </si>
  <si>
    <t>id_RuleNode_746</t>
  </si>
  <si>
    <t>id_RuleNode_747</t>
  </si>
  <si>
    <t>id_RuleNode_748</t>
  </si>
  <si>
    <t>id_RuleNode_749</t>
  </si>
  <si>
    <t>id_RuleNode_750</t>
  </si>
  <si>
    <t>id_RuleNode_751</t>
  </si>
  <si>
    <t>id_RuleNode_752</t>
  </si>
  <si>
    <t>id_RuleNode_753</t>
  </si>
  <si>
    <t>id_RuleNode_754</t>
  </si>
  <si>
    <t>id_RuleNode_755</t>
  </si>
  <si>
    <t>id_RuleNode_756</t>
  </si>
  <si>
    <t>id_RuleNode_757</t>
  </si>
  <si>
    <t>id_RuleNode_758</t>
  </si>
  <si>
    <t>id_RuleNode_759</t>
  </si>
  <si>
    <t>id_RuleNode_760</t>
  </si>
  <si>
    <t>56eddacb-1c55-4ad7-8a41-45f6f4e831db:~:AtleastOneValueInAnyLayout:~:True:~:&lt;?xml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/&gt;:~:http://www.jsc.gov.jo/xbrl/2017-12-31/dfsp_entry/roles/StatementOfChangesInEquity:~:</t>
  </si>
  <si>
    <t>b32d9e2e-6c9f-4146-87c8-9b793e88cbaf:~:Layout1:~:NotMandatory:~:True:~:1:~:True:~:&lt;?xml version="1.0" encoding="utf-16"?&gt;_x000D_
&lt;Customization xmlns:xsi="http://www.w3.org/2001/XMLSchema-instance" xmlns:xsd="http://www.w3.org/2001/XMLSchema" LayoutByDate="True" /&gt;:~:LytHyc:~::~:False:~:True:~::~:full_ifrs-cor_2017-03-09.xsd#ifrs-full_StatementOfChangesInEquityTable</t>
  </si>
  <si>
    <t>3695f1fc-c945-4d4c-a540-8782f75fd562:~:AtleastOneValueInAnyLayout:~:True:~:&lt;?xml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/&gt;:~:http://www.jsc.gov.jo/xbrl/2017-12-31/dfsp_entry/roles/NotesPropertyPlantAndEquipment:~:</t>
  </si>
  <si>
    <t>50c440d2-aed5-4ccb-85fd-246cc7161469:~:Layout1:~:NotMandatory:~:True:~:1:~:True:~:&lt;?xml version="1.0" encoding="utf-16"?&gt;_x000D_
&lt;Customization xmlns:xsi="http://www.w3.org/2001/XMLSchema-instance" xmlns:xsd="http://www.w3.org/2001/XMLSchema" LayoutByDate="True" /&gt;:~:LytHyc:~::~:False:~:True:~::~:full_ifrs-cor_2017-03-09.xsd#ifrs-full_DisclosureOfPropertyPlantAndEquipmentTable</t>
  </si>
  <si>
    <t>a692dd6e-c6be-41fb-989f-fe535feb5b4a:~:AtleastOneValueInAnyLayout:~:True:~:&lt;?xml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/&gt;:~:http://www.jsc.gov.jo/xbrl/2017-12-31/dfsp_entry/roles/NotesIntangibleAsset:~:</t>
  </si>
  <si>
    <t>b20dca32-7a9e-4380-a38c-0a7caa64ebaf:~:Layout1:~:NotMandatory:~:True:~:1:~:True:~:&lt;?xml version="1.0" encoding="utf-16"?&gt;_x000D_
&lt;Customization xmlns:xsi="http://www.w3.org/2001/XMLSchema-instance" xmlns:xsd="http://www.w3.org/2001/XMLSchema" LayoutByDate="True" /&gt;:~:LytHyc:~::~:False:~:True:~::~:full_ifrs-cor_2017-03-09.xsd#ifrs-full_DisclosureOfReconciliationOfChangesInIntangibleAssetsAndGoodwillTable</t>
  </si>
  <si>
    <t>7e7d644c-456c-4bc9-91ba-e286a07724de:~:AtleastOneValueInAnyLayout:~:True:~:&lt;?xml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/&gt;:~:http://www.jsc.gov.jo/xbrl/2017-12-31/dfsp_entry/roles/NotesIncomeTax:~:</t>
  </si>
  <si>
    <t>d51acb01-3a0d-4b73-af96-388ed5afc0e5:~:Layout2:~:NotMandatory:~:True:~:2:~:True:~:&lt;?xml version="1.0" encoding="utf-16"?&gt;_x000D_
&lt;Customization xmlns:xsi="http://www.w3.org/2001/XMLSchema-instance" xmlns:xsd="http://www.w3.org/2001/XMLSchema" LayoutByDate="True" /&gt;:~:LytHyc:~::~:False:~:True:~::~:jsc-rep_core_2017-12-31.xsd#jsc-rep_ItemsAttributableToDeferredTaxAssetsTable</t>
  </si>
  <si>
    <t>17eeb093-0566-4b29-a83d-9c9c2c841b5b:~:Layout3:~:NotMandatory:~:True:~:3:~:True:~:&lt;?xml version="1.0" encoding="utf-16"?&gt;_x000D_
&lt;Customization xmlns:xsi="http://www.w3.org/2001/XMLSchema-instance" xmlns:xsd="http://www.w3.org/2001/XMLSchema" LayoutByDate="True" /&gt;:~:LytHyc:~::~:False:~:True:~::~:jsc-rep_core_2017-12-31.xsd#jsc-rep_ItemsAttributableToDeferredTaxAssetsTable</t>
  </si>
  <si>
    <t>e8cf4aac-61e6-4645-8aa2-4b951fe28044:~:Layout5:~:NotMandatory:~:True:~:5:~:True:~:&lt;?xml version="1.0" encoding="utf-16"?&gt;_x000D_
&lt;Customization xmlns:xsi="http://www.w3.org/2001/XMLSchema-instance" xmlns:xsd="http://www.w3.org/2001/XMLSchema" LayoutByDate="True" /&gt;:~:LytHyc:~::~:False:~:True:~::~:jsc-rep_core_2017-12-31.xsd#jsc-rep_ItemsAttributableToDeferredTaxAssetsTable</t>
  </si>
  <si>
    <t>f0347e4a-a60b-47f5-a8ef-654bbe16e101:~:Layout6:~:NotMandatory:~:True:~:6:~:True:~:&lt;?xml version="1.0" encoding="utf-16"?&gt;_x000D_
&lt;Customization xmlns:xsi="http://www.w3.org/2001/XMLSchema-instance" xmlns:xsd="http://www.w3.org/2001/XMLSchema" LayoutByDate="True" /&gt;:~:LytHyc:~::~:False:~:True:~::~:jsc-rep_core_2017-12-31.xsd#jsc-rep_ItemsAttributableToDeferredTaxAssetsTable</t>
  </si>
  <si>
    <t>a9c1c82f-e729-4e30-802f-700993d618ab:~:Layout9:~:NotMandatory:~:True:~:9:~:True:~:&lt;?xml version="1.0" encoding="utf-16"?&gt;_x000D_
&lt;Customization xmlns:xsi="http://www.w3.org/2001/XMLSchema-instance" xmlns:xsd="http://www.w3.org/2001/XMLSchema" LayoutByDate="True" /&gt;:~:LytTxb:~::~:False:~:True:~::~:jsc-rep_core_2017-12-31.xsd#jsc-rep_ItemsAttributableToDeferredTaxAssetsTable</t>
  </si>
  <si>
    <t>04439e8a-6694-438d-8f05-3e54a7153b33:~:AtleastOneValueInAnyLayout:~:True:~:&lt;?xml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/&gt;:~:http://www.jsc.gov.jo/xbrl/2017-12-31/dfsp_entry/roles/NotesSubclassificationsOfAssetsCurrentOrNoncurrent:~:</t>
  </si>
  <si>
    <t>2d601fed-9602-4810-90a8-5accf120f072:~:Layout1:~:NotMandatory:~:True:~:1:~:True:~:&lt;?xml version="1.0" encoding="utf-16"?&gt;_x000D_
&lt;Customization xmlns:xsi="http://www.w3.org/2001/XMLSchema-instance" xmlns:xsd="http://www.w3.org/2001/XMLSchema" LayoutByDate="True" /&gt;:~:LytHyc:~::~:False:~:True:~::~:full_ifrs-cor_2017-03-09.xsd#ifrs-full_DisclosureOfInvestmentPropertyTable</t>
  </si>
  <si>
    <t>2fdd6ee7-8589-409e-b379-44dbe914dd38:~:AtleastOneValueInAnyLayout:~:True:~:&lt;?xml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/&gt;:~:http://www.jsc.gov.jo/xbrl/2017-12-31/dfsp_entry/roles/NotesSubclassificationsOfAssetsOrderOfLiquidity:~:</t>
  </si>
  <si>
    <t>78e4faf4-a9df-4c21-bec7-1437d75924a3:~:Layout1:~:NotMandatory:~:True:~:1:~:True:~:&lt;?xml version="1.0" encoding="utf-16"?&gt;_x000D_
&lt;Customization xmlns:xsi="http://www.w3.org/2001/XMLSchema-instance" xmlns:xsd="http://www.w3.org/2001/XMLSchema" LayoutByDate="True" /&gt;:~:LytHyc:~::~:False:~:True:~::~:full_ifrs-cor_2017-03-09.xsd#ifrs-full_DisclosureOfInvestmentPropertyTable</t>
  </si>
  <si>
    <t>e7ad2c86-0699-4d30-8771-a43842c7c7b3:~:AtleastOneValueInAnyLayout:~:True:~:&lt;?xml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/&gt;:~:http://www.jsc.gov.jo/xbrl/2017-12-31/dfsp_entry/roles/NotesfinancialAssetsCurrentOrNoncurrent:~:</t>
  </si>
  <si>
    <t>d38758b7-a9dd-47aa-a97e-1b0be204c26f:~:Layout1:~:NotMandatory:~:True:~:1:~:True:~:&lt;?xml version="1.0" encoding="utf-16"?&gt;_x000D_
&lt;Customization xmlns:xsi="http://www.w3.org/2001/XMLSchema-instance" xmlns:xsd="http://www.w3.org/2001/XMLSchema" LayoutByDate="True" /&gt;:~:LytHyc:~::~:False:~:True:~::~:full_ifrs-cor_2017-03-09.xsd#ifrs-full_DisclosureOfFinancialAssetsTable</t>
  </si>
  <si>
    <t>a7a7219f-c226-4f35-b7dc-380d61d83976:~:Layout2:~:NotMandatory:~:True:~:2:~:True:~:&lt;?xml version="1.0" encoding="utf-16"?&gt;_x000D_
&lt;Customization xmlns:xsi="http://www.w3.org/2001/XMLSchema-instance" xmlns:xsd="http://www.w3.org/2001/XMLSchema" LayoutByDate="True" /&gt;:~:LytHyc:~::~:False:~:True:~::~:full_ifrs-cor_2017-03-09.xsd#ifrs-full_DisclosureOfFinancialAssetsTable</t>
  </si>
  <si>
    <t>b73ac133-8035-44c2-9e22-0cd95f2b3c47:~:Layout3:~:NotMandatory:~:True:~:3:~:True:~:&lt;?xml version="1.0" encoding="utf-16"?&gt;_x000D_
&lt;Customization xmlns:xsi="http://www.w3.org/2001/XMLSchema-instance" xmlns:xsd="http://www.w3.org/2001/XMLSchema" LayoutByDate="True" /&gt;:~:LytHyc:~::~:False:~:True:~::~:full_ifrs-cor_2017-03-09.xsd#ifrs-full_DisclosureOfFinancialAssetsTable</t>
  </si>
  <si>
    <t>90c4a9ef-dc8a-416e-ba66-6286f43956cd:~:AtleastOneValueInAnyLayout:~:True:~:&lt;?xml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/&gt;:~:http://www.jsc.gov.jo/xbrl/2017-12-31/dfsp_entry/roles/FilingInformation:~:</t>
  </si>
  <si>
    <t>ca80b55b-bf48-4890-b6d6-699eefd3abf6:~:Layout1:~:NotMandatory:~:True:~:1:~:True:~::~:LytHyc:~::~:False:~:True:~::~:dei_core_2017-12-31.xsd#dei_FilingInformationTable</t>
  </si>
  <si>
    <t>3d806f41-6c14-43fd-b493-8436a0d79ba7:~:AtleastOneValueInAnyLayout:~:True:~:&lt;?xml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/&gt;:~:http://www.jsc.gov.jo/xbrl/2017-12-31/dfsp_entry/roles/NotesShareCapital:~:</t>
  </si>
  <si>
    <t>00b81db1-ed96-43d0-be59-a6721295726f:~:Layout1:~:NotMandatory:~:True:~:1:~:True:~:&lt;?xml version="1.0" encoding="utf-16"?&gt;_x000D_
&lt;Customization xmlns:xsi="http://www.w3.org/2001/XMLSchema-instance" xmlns:xsd="http://www.w3.org/2001/XMLSchema" LayoutByDate="True" /&gt;:~:LytHyc:~::~:False:~:True:~::~:full_ifrs-cor_2017-03-09.xsd#ifrs-full_DisclosureOfClassesOfShareCapitalTable</t>
  </si>
  <si>
    <t>cd58de35-cd05-45b4-9aef-2e6643365560:~:AtleastOneValueInAnyLayout:~:True:~:&lt;?xml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/&gt;:~:http://www.jsc.gov.jo/xbrl/2017-12-31/dfsp_entry/roles/NotesfinancialAssetsOrderOfLiquidity:~:</t>
  </si>
  <si>
    <t>d013d129-a932-4076-8016-8b42dfffe43f:~:Layout1:~:NotMandatory:~:True:~:1:~:True:~:&lt;?xml version="1.0" encoding="utf-16"?&gt;_x000D_
&lt;Customization xmlns:xsi="http://www.w3.org/2001/XMLSchema-instance" xmlns:xsd="http://www.w3.org/2001/XMLSchema" LayoutByDate="True" /&gt;:~:LytHyc:~::~:False:~:True:~::~:full_ifrs-cor_2017-03-09.xsd#ifrs-full_DisclosureOfFinancialAssetsTable</t>
  </si>
  <si>
    <t>a2b3be44-79ad-41eb-85e6-6de589af5dfe:~:Layout2:~:NotMandatory:~:True:~:2:~:True:~:&lt;?xml version="1.0" encoding="utf-16"?&gt;_x000D_
&lt;Customization xmlns:xsi="http://www.w3.org/2001/XMLSchema-instance" xmlns:xsd="http://www.w3.org/2001/XMLSchema" LayoutByDate="True" /&gt;:~:LytHyc:~::~:False:~:True:~::~:full_ifrs-cor_2017-03-09.xsd#ifrs-full_DisclosureOfFinancialAssetsTable</t>
  </si>
  <si>
    <t>54e010b1-22e0-4621-b8d0-a4495c5f4186:~:Layout3:~:NotMandatory:~:True:~:3:~:True:~:&lt;?xml version="1.0" encoding="utf-16"?&gt;_x000D_
&lt;Customization xmlns:xsi="http://www.w3.org/2001/XMLSchema-instance" xmlns:xsd="http://www.w3.org/2001/XMLSchema" LayoutByDate="True" /&gt;:~:LytHyc:~::~:False:~:True:~::~:full_ifrs-cor_2017-03-09.xsd#ifrs-full_DisclosureOfFinancialAssetsTable</t>
  </si>
  <si>
    <t>7695f495-f09f-4a3f-a081-b7f894844701:~:AtleastOneValueInAnyLayout:~:True:~:&lt;?xml version="1.0" encoding="utf-16"?&gt;_x000D_
&lt;Customization xmlns:xsi="http://www.w3.org/2001/XMLSchema-instance" xmlns:xsd="http://www.w3.org/2001/XMLSchema" ComparitiveDate="False" LayoutByDate="False" LayoutByCompany="False" ShowAllDomains="True" TotalDomain="False" DefaultDates="1" /&gt;:~:http://www.jsc.gov.jo/xbrl/2017-12-31/dfsp_entry/roles/DisclosuresAuditorsReport:~:None</t>
  </si>
  <si>
    <t>615a0c64-a1b5-4027-b13d-d9957c74cca6:~:DisclosuresAuditorsReport_1:~:NotMandatory:~:False:~:0:~:True:~:&lt;?xml version="1.0" encoding="utf-16"?&gt;_x000D_
&lt;Customization xmlns:xsi="http://www.w3.org/2001/XMLSchema-instance" xmlns:xsd="http://www.w3.org/2001/XMLSchema" ComparitiveDate="False" LayoutByDate="False" LayoutByCompany="False" ShowAllDomains="True" TotalDomain="False" DefaultDates="1" /&gt;:~:LytHyc:~:jsc-rep_core_2017-12-31.xsd#jsc-rep_DisclosureOfAuditorsReportTable:~:False:~:True:~:jsc_core_2017-12-31.xsd#jsc_AuditorsReportAbstract@http://www.xbrl.org/2003/role/label::jsc-rep_core_2017-12-31.xsd#jsc-rep_DisclosureOfAuditorsReportLineItem@http://www.xbrl.org/2003/role/label:~:jsc-rep_core_2017-12-31.xsd#jsc-rep_DisclosureOfAuditorsReportTable</t>
  </si>
  <si>
    <t>jsc_core_2017-12-31.xsd#jsc_AuditorsReportAbstract</t>
  </si>
  <si>
    <t>jsc-rep_core_2017-12-31.xsd#jsc-rep_DisclosureOfAuditorsReportLineItem</t>
  </si>
  <si>
    <t>jsc_core_2017-12-31.xsd#jsc_DisclosureOfAuditorsReportTextBlock</t>
  </si>
  <si>
    <t>jsc_core_2017-12-31.xsd#jsc_DetailsOfAuditorsAbstract</t>
  </si>
  <si>
    <t>jsc_core_2017-12-31.xsd#jsc_NameOfAuditPartnerSigningOff</t>
  </si>
  <si>
    <t>jsc_core_2017-12-31.xsd#jsc_RegistrationNumberOfAuditor@http://www.jsc.gov.jo/xbrl/2017-12-31/lab-rol_dfsp/ReportingLabel</t>
  </si>
  <si>
    <t>jsc_core_2017-12-31.xsd#jsc_NameOfAuditFirm</t>
  </si>
  <si>
    <t>jsc_core_2017-12-31.xsd#jsc_DateOfSigningOfAuditorsReport</t>
  </si>
  <si>
    <t>jsc_core_2017-12-31.xsd#jsc_ContentOfAuditorsReportAbstract</t>
  </si>
  <si>
    <t>jsc_core_2017-12-31.xsd#jsc_AuditorsReportOnFinancialStatements@http://www.jsc.gov.jo/xbrl/2017-12-31/lab-rol_dfsp/ReportingLabel</t>
  </si>
  <si>
    <t>jsc_core_2017-12-31.xsd#jsc_AuditorsOpinionType@http://www.jsc.gov.jo/xbrl/2017-12-31/lab-rol_dfsp/ReportingLabel</t>
  </si>
  <si>
    <t>jsc_core_2017-12-31.xsd#jsc_AuditorsOpinionBasisExplanatory@http://www.jsc.gov.jo/xbrl/2017-12-31/lab-rol_dfsp/ReportingLabel</t>
  </si>
  <si>
    <t>jsc_core_2017-12-31.xsd#jsc_EmphasisOfMatterExplanatory@http://www.jsc.gov.jo/xbrl/2017-12-31/lab-rol_dfsp/ReportingLabel</t>
  </si>
  <si>
    <t>jsc_core_2017-12-31.xsd#jsc_KeyAuditMattersExplanatory@http://www.jsc.gov.jo/xbrl/2017-12-31/lab-rol_dfsp/ReportingLabel</t>
  </si>
  <si>
    <t>jsc_core_2017-12-31.xsd#jsc_OtherMattersExplanatory@http://www.jsc.gov.jo/xbrl/2017-12-31/lab-rol_dfsp/ReportingLabel</t>
  </si>
  <si>
    <t>jsc_core_2017-12-31.xsd#jsc_OtherInformationIncludedInBanksAnnualReportExplanatory@http://www.jsc.gov.jo/xbrl/2017-12-31/lab-rol_dfsp/ReportingLabel</t>
  </si>
  <si>
    <t>jsc_core_2017-12-31.xsd#jsc_ResponsibilitiesOfManagementAndThoseChargedWithGovernanceForFinancialStatementsExplanatory@http://www.jsc.gov.jo/xbrl/2017-12-31/lab-rol_dfsp/ReportingLabel</t>
  </si>
  <si>
    <t>jsc_core_2017-12-31.xsd#jsc_AuditorsResponsibilitiesForAuditOfFinancialStatementsExplanatory@http://www.jsc.gov.jo/xbrl/2017-12-31/lab-rol_dfsp/ReportingLabel</t>
  </si>
  <si>
    <t>jsc_core_2017-12-31.xsd#jsc_ReportOnOtherLegalAndRegulatoryRequirementsExplanatory@http://www.jsc.gov.jo/xbrl/2017-12-31/lab-rol_dfsp/ReportingLabel</t>
  </si>
  <si>
    <t>jsc-rep_core_2017-12-31.xsd#jsc-rep_DisclosureOfAuditorsReportTable::jsc-rep_core_2017-12-31.xsd#jsc-rep_LanguageAxis::jsc-rep_core_2017-12-31.xsd#jsc-rep_EnglishMember</t>
  </si>
  <si>
    <t>jsc-rep_core_2017-12-31.xsd#jsc-rep_DisclosureOfAuditorsReportTable::jsc-rep_core_2017-12-31.xsd#jsc-rep_LanguageAxis::jsc-rep_core_2017-12-31.xsd#jsc-rep_ArabicMember</t>
  </si>
  <si>
    <t>jsc-rep_core_2017-12-31.xsd#jsc-rep_DisclosureOfAuditorsReportTable::jsc-rep_core_2017-12-31.xsd#jsc-rep_LanguageAxis</t>
  </si>
  <si>
    <t>24febe91-a027-4c24-a5e2-f91948228abd:~:AtleastOneValueInAnyLayout:~:True:~:&lt;?xml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/&gt;:~:http://www.jsc.gov.jo/xbrl/2017-12-31/dfsp_entry/roles/StatementOffinancialPositionCurrentOrNoncurrent:~:None</t>
  </si>
  <si>
    <t>full_ifrs-cor_2017-03-09.xsd#ifrs-full_StatementOfFinancialPositionAbstract</t>
  </si>
  <si>
    <t>full_ifrs-cor_2017-03-09.xsd#ifrs-full_AssetsAbstract</t>
  </si>
  <si>
    <t>full_ifrs-cor_2017-03-09.xsd#ifrs-full_NoncurrentAssetsAbstract</t>
  </si>
  <si>
    <t>full_ifrs-cor_2017-03-09.xsd#ifrs-full_PropertyPlantAndEquipment@http://www.jsc.gov.jo/xbrl/2017-12-31/lab-rol_dfsp/ReportingLabel</t>
  </si>
  <si>
    <t>jsc-rep_core_2017-12-31.xsd#jsc-rep_ProjectsInProgress@http://www.jsc.gov.jo/xbrl/2017-12-31/lab-rol_dfsp/ReportingLabel</t>
  </si>
  <si>
    <t>full_ifrs-cor_2017-03-09.xsd#ifrs-full_IntangibleAssetsAndGoodwill@http://www.jsc.gov.jo/xbrl/2017-12-31/lab-rol_dfsp/ReportingLabel</t>
  </si>
  <si>
    <t>full_ifrs-cor_2017-03-09.xsd#ifrs-full_InvestmentProperty@http://www.jsc.gov.jo/xbrl/2017-12-31/lab-rol_dfsp/ReportingLabel</t>
  </si>
  <si>
    <t>jsc-rep_core_2017-12-31.xsd#jsc-rep_AssetAcquisitionAgainstDebtNoncurrent@http://www.jsc.gov.jo/xbrl/2017-12-31/lab-rol_dfsp/ReportingLabel</t>
  </si>
  <si>
    <t>jsc-rep_core_2017-12-31.xsd#jsc-rep_NoncurrentNotesReceivables@http://www.jsc.gov.jo/xbrl/2017-12-31/lab-rol_dfsp/ReportingLabel</t>
  </si>
  <si>
    <t>jsc-rep_core_2017-12-31.xsd#jsc-rep_NoncurrentChecksUnderCollectionReceivables@http://www.jsc.gov.jo/xbrl/2017-12-31/lab-rol_dfsp/ReportingLabel</t>
  </si>
  <si>
    <t>jsc-rep_core_2017-12-31.xsd#jsc-rep_DueFromSecuritiesDepositoryCenterNoncurrent@http://www.jsc.gov.jo/xbrl/2017-12-31/lab-rol_dfsp/ReportingLabel</t>
  </si>
  <si>
    <t>full_ifrs-cor_2017-03-09.xsd#ifrs-full_NoncurrentFinancialAssetsAtFairValueThroughOtherComprehensiveIncome@http://www.jsc.gov.jo/xbrl/2017-12-31/lab-rol_dfsp/ReportingLabel</t>
  </si>
  <si>
    <t>full_ifrs-cor_2017-03-09.xsd#ifrs-full_NoncurrentFinancialAssetsAtAmortisedCost@http://www.jsc.gov.jo/xbrl/2017-12-31/lab-rol_dfsp/ReportingLabel</t>
  </si>
  <si>
    <t>full_ifrs-cor_2017-03-09.xsd#ifrs-full_NoncurrentReceivablesDueFromRelatedParties</t>
  </si>
  <si>
    <t>jsc-rep_core_2017-12-31.xsd#jsc-rep_NoncurrentRefinanceLoansReceivable@http://www.jsc.gov.jo/xbrl/2017-12-31/lab-rol_dfsp/ReportingLabel</t>
  </si>
  <si>
    <t>jsc-rep_core_2017-12-31.xsd#jsc-rep_SettlementGuaranteeFundDepositReceivableNoncurrent@http://www.jsc.gov.jo/xbrl/2017-12-31/lab-rol_dfsp/ReportingLabel</t>
  </si>
  <si>
    <t>full_ifrs-cor_2017-03-09.xsd#ifrs-full_NoncurrentDerivativeFinancialAssets</t>
  </si>
  <si>
    <t>full_ifrs-cor_2017-03-09.xsd#ifrs-full_NoncurrentAssets@http://www.jsc.gov.jo/xbrl/2017-12-31/lab-rol_dfsp/ReportingTotalLabel</t>
  </si>
  <si>
    <t>full_ifrs-cor_2017-03-09.xsd#ifrs-full_CurrentAssetsAbstract</t>
  </si>
  <si>
    <t>full_ifrs-cor_2017-03-09.xsd#ifrs-full_Inventories@http://www.jsc.gov.jo/xbrl/2017-12-31/lab-rol_dfsp/ReportingLabel</t>
  </si>
  <si>
    <t>full_ifrs-cor_2017-03-09.xsd#ifrs-full_TradeAndOtherCurrentReceivablesDueFromRelatedParties</t>
  </si>
  <si>
    <t>jsc-rep_core_2017-12-31.xsd#jsc-rep_DueFromSecuritiesDepositoryCenterCurrent@http://www.jsc.gov.jo/xbrl/2017-12-31/lab-rol_dfsp/ReportingLabel</t>
  </si>
  <si>
    <t>jsc-rep_core_2017-12-31.xsd#jsc-rep_CurrentAccountReceivableFromFinancingActivities@http://www.jsc.gov.jo/xbrl/2017-12-31/lab-rol_dfsp/ReportingTotalLabel</t>
  </si>
  <si>
    <t>full_ifrs-cor_2017-03-09.xsd#ifrs-full_CurrentFinancialAssetsAtFairValueThroughProfitOrLoss@http://www.jsc.gov.jo/xbrl/2017-12-31/lab-rol_dfsp/ReportingLabel</t>
  </si>
  <si>
    <t>jsc-rep_core_2017-12-31.xsd#jsc-rep_LandAndBuildingsHeldForSale@http://www.jsc.gov.jo/xbrl/2017-12-31/lab-rol_dfsp/ReportingLabel</t>
  </si>
  <si>
    <t>jsc-rep_core_2017-12-31.xsd#jsc-rep_CurrentRefinanceLoansReceivable@http://www.jsc.gov.jo/xbrl/2017-12-31/lab-rol_dfsp/ReportingLabel</t>
  </si>
  <si>
    <t>jsc-rep_core_2017-12-31.xsd#jsc-rep_CurrentInvestmentInWakalaInvestmentContract@http://www.jsc.gov.jo/xbrl/2017-12-31/lab-rol_dfsp/ReportingLabel</t>
  </si>
  <si>
    <t>full_ifrs-cor_2017-03-09.xsd#ifrs-full_CurrentDerivativeFinancialAssets</t>
  </si>
  <si>
    <t>full_ifrs-cor_2017-03-09.xsd#ifrs-full_NoncurrentAssetsOrDisposalGroupsClassifiedAsHeldForSaleOrAsHeldForDistributionToOwners@http://www.jsc.gov.jo/xbrl/2017-12-31/lab-rol_dfsp/ReportingLabel</t>
  </si>
  <si>
    <t>full_ifrs-cor_2017-03-09.xsd#ifrs-full_CurrentAssets@http://www.jsc.gov.jo/xbrl/2017-12-31/lab-rol_dfsp/ReportingTotalLabel</t>
  </si>
  <si>
    <t>full_ifrs-cor_2017-03-09.xsd#ifrs-full_Assets@http://www.xbrl.org/2003/role/totalLabel</t>
  </si>
  <si>
    <t>full_ifrs-cor_2017-03-09.xsd#ifrs-full_EquityAndLiabilitiesAbstract</t>
  </si>
  <si>
    <t>full_ifrs-cor_2017-03-09.xsd#ifrs-full_EquityAbstract</t>
  </si>
  <si>
    <t>full_ifrs-cor_2017-03-09.xsd#ifrs-full_IssuedCapital@http://www.jsc.gov.jo/xbrl/2017-12-31/lab-rol_dfsp/ReportingLabel</t>
  </si>
  <si>
    <t>jsc-rep_core_2017-12-31.xsd#jsc-rep_AdvancesForCapitalIncrease</t>
  </si>
  <si>
    <t>full_ifrs-cor_2017-03-09.xsd#ifrs-full_StatutoryReserve</t>
  </si>
  <si>
    <t>jsc-rep_core_2017-12-31.xsd#jsc-rep_VoluntaryReserve</t>
  </si>
  <si>
    <t>full_ifrs-cor_2017-03-09.xsd#ifrs-full_RetainedEarnings@http://www.jsc.gov.jo/xbrl/2017-12-31/lab-rol_dfsp/ReportingLabel</t>
  </si>
  <si>
    <t>jsc-rep_core_2017-12-31.xsd#jsc-rep_FairValueReserve</t>
  </si>
  <si>
    <t>jsc-rep_core_2017-12-31.xsd#jsc-rep_SharePremiumDiscount@http://www.jsc.gov.jo/xbrl/2017-12-31/lab-rol_dfsp/ReportingLabel</t>
  </si>
  <si>
    <t>jsc-rep_core_2017-12-31.xsd#jsc-rep_GeneralReserve</t>
  </si>
  <si>
    <t>jsc-rep_core_2017-12-31.xsd#jsc-rep_SpecialReserve</t>
  </si>
  <si>
    <t>full_ifrs-cor_2017-03-09.xsd#ifrs-full_TreasuryShares@http://www.jsc.gov.jo/xbrl/2017-12-31/lab-rol_dfsp/ReportingLabel</t>
  </si>
  <si>
    <t>full_ifrs-cor_2017-03-09.xsd#ifrs-full_OtherEquityInterest</t>
  </si>
  <si>
    <t>full_ifrs-cor_2017-03-09.xsd#ifrs-full_OtherReserves</t>
  </si>
  <si>
    <t>full_ifrs-cor_2017-03-09.xsd#ifrs-full_EquityAttributableToOwnersOfParent@http://www.jsc.gov.jo/xbrl/2017-12-31/lab-rol_dfsp/ReportingTotalLabel</t>
  </si>
  <si>
    <t>full_ifrs-cor_2017-03-09.xsd#ifrs-full_NoncontrollingInterests</t>
  </si>
  <si>
    <t>full_ifrs-cor_2017-03-09.xsd#ifrs-full_Equity@http://www.xbrl.org/2003/role/totalLabel</t>
  </si>
  <si>
    <t>full_ifrs-cor_2017-03-09.xsd#ifrs-full_LiabilitiesAbstract</t>
  </si>
  <si>
    <t>full_ifrs-cor_2017-03-09.xsd#ifrs-full_NoncurrentLiabilitiesAbstract</t>
  </si>
  <si>
    <t>full_ifrs-cor_2017-03-09.xsd#ifrs-full_NoncurrentProvisions</t>
  </si>
  <si>
    <t>full_ifrs-cor_2017-03-09.xsd#ifrs-full_LongtermBorrowings@http://www.jsc.gov.jo/xbrl/2017-12-31/lab-rol_dfsp/ReportingLabel</t>
  </si>
  <si>
    <t>full_ifrs-cor_2017-03-09.xsd#ifrs-full_NoncurrentPayables</t>
  </si>
  <si>
    <t>full_ifrs-cor_2017-03-09.xsd#ifrs-full_NoncurrentPayablesToRelatedParties@http://www.jsc.gov.jo/xbrl/2017-12-31/lab-rol_dfsp/ReportingLabel</t>
  </si>
  <si>
    <t>full_ifrs-cor_2017-03-09.xsd#ifrs-full_DeferredTaxLiabilities@http://www.jsc.gov.jo/xbrl/2017-12-31/lab-rol_dfsp/ReportingLabel</t>
  </si>
  <si>
    <t>jsc-rep_core_2017-12-31.xsd#jsc-rep_NoncurrentLiabilitiesAgainstSellAndBuyBackSharesAgreement@http://www.jsc.gov.jo/xbrl/2017-12-31/lab-rol_dfsp/ReportingLabel</t>
  </si>
  <si>
    <t>jsc-rep_core_2017-12-31.xsd#jsc-rep_NoncurrentDeferredRevenueFromLongTermInstallments@http://www.jsc.gov.jo/xbrl/2017-12-31/lab-rol_dfsp/ReportingLabel</t>
  </si>
  <si>
    <t>full_ifrs-cor_2017-03-09.xsd#ifrs-full_NoncurrentDerivativeFinancialLiabilities@http://www.jsc.gov.jo/xbrl/2017-12-31/lab-rol_dfsp/ReportingLabel</t>
  </si>
  <si>
    <t>full_ifrs-cor_2017-03-09.xsd#ifrs-full_OtherNoncurrentLiabilities@http://www.jsc.gov.jo/xbrl/2017-12-31/lab-rol_dfsp/ReportingLabel</t>
  </si>
  <si>
    <t>full_ifrs-cor_2017-03-09.xsd#ifrs-full_NoncurrentLiabilities@http://www.jsc.gov.jo/xbrl/2017-12-31/lab-rol_dfsp/ReportingTotalLabel</t>
  </si>
  <si>
    <t>full_ifrs-cor_2017-03-09.xsd#ifrs-full_CurrentLiabilitiesAbstract</t>
  </si>
  <si>
    <t>jsc-rep_core_2017-12-31.xsd#jsc-rep_CustomersInvestmentAccounts</t>
  </si>
  <si>
    <t>full_ifrs-cor_2017-03-09.xsd#ifrs-full_CurrentProvisions</t>
  </si>
  <si>
    <t>full_ifrs-cor_2017-03-09.xsd#ifrs-full_CurrentBorrowingsAndCurrentPortionOfNoncurrentBorrowings@http://www.jsc.gov.jo/xbrl/2017-12-31/lab-rol_dfsp/ReportingLabel</t>
  </si>
  <si>
    <t>full_ifrs-cor_2017-03-09.xsd#ifrs-full_TradeAndOtherCurrentPayables</t>
  </si>
  <si>
    <t>full_ifrs-cor_2017-03-09.xsd#ifrs-full_TradeAndOtherCurrentPayablesToRelatedParties@http://www.jsc.gov.jo/xbrl/2017-12-31/lab-rol_dfsp/ReportingLabel</t>
  </si>
  <si>
    <t>full_ifrs-cor_2017-03-09.xsd#ifrs-full_DeferredIncomeClassifiedAsCurrent@http://www.jsc.gov.jo/xbrl/2017-12-31/lab-rol_dfsp/ReportingLabel</t>
  </si>
  <si>
    <t>jsc-rep_core_2017-12-31.xsd#jsc-rep_DueToSecuritiesDepositaryCenterCurrent@http://www.jsc.gov.jo/xbrl/2017-12-31/lab-rol_dfsp/ReportingLabel</t>
  </si>
  <si>
    <t>jsc-rep_core_2017-12-31.xsd#jsc-rep_IncomeTaxProvision@http://www.jsc.gov.jo/xbrl/2017-12-31/lab-rol_dfsp/ReportingLabel</t>
  </si>
  <si>
    <t>full_ifrs-cor_2017-03-09.xsd#ifrs-full_CurrentDerivativeFinancialLiabilities</t>
  </si>
  <si>
    <t>full_ifrs-cor_2017-03-09.xsd#ifrs-full_OtherCurrentFinancialLiabilities</t>
  </si>
  <si>
    <t>full_ifrs-cor_2017-03-09.xsd#ifrs-full_OtherCurrentLiabilities</t>
  </si>
  <si>
    <t>full_ifrs-cor_2017-03-09.xsd#ifrs-full_CurrentLiabilities@http://www.jsc.gov.jo/xbrl/2017-12-31/lab-rol_dfsp/ReportingTotalLabel</t>
  </si>
  <si>
    <t>full_ifrs-cor_2017-03-09.xsd#ifrs-full_Liabilities@http://www.xbrl.org/2003/role/totalLabel</t>
  </si>
  <si>
    <t>full_ifrs-cor_2017-03-09.xsd#ifrs-full_EquityAndLiabilities@http://www.xbrl.org/2003/role/totalLabel</t>
  </si>
  <si>
    <t>743e2d3f-8b56-4138-8b29-dbb7c1bc2cb0:~:AtleastOneValueInAnyLayout:~:True:~:&lt;?xml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/&gt;:~:http://www.jsc.gov.jo/xbrl/2017-12-31/dfsp_entry/roles/IncomeStatementByFunctionOfExpense:~:None</t>
  </si>
  <si>
    <t>full_ifrs-cor_2017-03-09.xsd#ifrs-full_IncomeStatementAbstract</t>
  </si>
  <si>
    <t>full_ifrs-cor_2017-03-09.xsd#ifrs-full_ProfitLossAbstract</t>
  </si>
  <si>
    <t>jsc-rep_core_2017-12-31.xsd#jsc-rep_RevenueAndOtherIncomeAbstract</t>
  </si>
  <si>
    <t>full_ifrs-cor_2017-03-09.xsd#ifrs-full_Revenue@http://www.jsc.gov.jo/xbrl/2017-12-31/lab-rol_dfsp/ReportingLabel</t>
  </si>
  <si>
    <t>full_ifrs-cor_2017-03-09.xsd#ifrs-full_GainsLossesOnFinancialAssetsAtFairValueThroughProfitOrLoss@http://www.jsc.gov.jo/xbrl/2017-12-31/lab-rol_dfsp/ReportingLabel</t>
  </si>
  <si>
    <t>full_ifrs-cor_2017-03-09.xsd#ifrs-full_GainsLossesOnFinancialAssetsMeasuredAtFairValueThroughOtherComprehensiveIncomeBeforeTax@http://www.jsc.gov.jo/xbrl/2017-12-31/lab-rol_dfsp/ReportingLabel</t>
  </si>
  <si>
    <t>jsc-rep_core_2017-12-31.xsd#jsc-rep_GainsLossesOfSalesFinancialAssetsBondsMeasuredAtFairValueThroughOtherComprehensiveIncomeBeforeTax@http://www.jsc.gov.jo/xbrl/2017-12-31/lab-rol_dfsp/ReportingLabel</t>
  </si>
  <si>
    <t>full_ifrs-cor_2017-03-09.xsd#ifrs-full_GainsLossesOnFinancialAssetsAtAmortisedCost@http://www.jsc.gov.jo/xbrl/2017-12-31/lab-rol_dfsp/ReportingLabel</t>
  </si>
  <si>
    <t>jsc-rep_core_2017-12-31.xsd#jsc-rep_GainsLossesOfSalesOfInvestmentInAssociatedCompaniesAndSubsidiaries</t>
  </si>
  <si>
    <t>full_ifrs-cor_2017-03-09.xsd#ifrs-full_GainsLossesOnDisposalsOfPropertyPlantAndEquipment@http://www.jsc.gov.jo/xbrl/2017-12-31/lab-rol_dfsp/ReportingLabel</t>
  </si>
  <si>
    <t>full_ifrs-cor_2017-03-09.xsd#ifrs-full_GainsLossesOnDisposalsOfInvestmentProperties@http://www.jsc.gov.jo/xbrl/2017-12-31/lab-rol_dfsp/ReportingLabel</t>
  </si>
  <si>
    <t>full_ifrs-cor_2017-03-09.xsd#ifrs-full_GainsLossesOnExchangeDifferencesOnTranslationRecognisedInProfitOrLoss@http://www.jsc.gov.jo/xbrl/2017-12-31/lab-rol_dfsp/ReportingLabel</t>
  </si>
  <si>
    <t>full_ifrs-cor_2017-03-09.xsd#ifrs-full_FinanceIncome</t>
  </si>
  <si>
    <t>full_ifrs-cor_2017-03-09.xsd#ifrs-full_ShareOfProfitLossOfAssociatesAndJointVenturesAccountedForUsingEquityMethod@http://www.jsc.gov.jo/xbrl/2017-12-31/lab-rol_dfsp/ReportingLabel</t>
  </si>
  <si>
    <t>full_ifrs-cor_2017-03-09.xsd#ifrs-full_OtherIncome@http://www.jsc.gov.jo/xbrl/2017-12-31/lab-rol_dfsp/ReportingLabel</t>
  </si>
  <si>
    <t>jsc-rep_core_2017-12-31.xsd#jsc-rep_RevenueAndOtherIncome@http://www.jsc.gov.jo/xbrl/2017-12-31/lab-rol_dfsp/ReportingTotalLabel</t>
  </si>
  <si>
    <t>full_ifrs-cor_2017-03-09.xsd#ifrs-full_ExpenseByNatureAbstract</t>
  </si>
  <si>
    <t>jsc-rep_core_2017-12-31.xsd#jsc-rep_CostOfRevenue</t>
  </si>
  <si>
    <t>full_ifrs-cor_2017-03-09.xsd#ifrs-full_OperatingExpense@http://www.jsc.gov.jo/xbrl/2017-12-31/lab-rol_dfsp/ReportingLabel</t>
  </si>
  <si>
    <t>full_ifrs-cor_2017-03-09.xsd#ifrs-full_FinanceCosts</t>
  </si>
  <si>
    <t>full_ifrs-cor_2017-03-09.xsd#ifrs-full_GeneralAndAdministrativeExpense@http://www.jsc.gov.jo/xbrl/2017-12-31/lab-rol_dfsp/ReportingLabel</t>
  </si>
  <si>
    <t>jsc-rep_core_2017-12-31.xsd#jsc-rep_AdditionToProvisionForDoubtfulDebts@http://www.jsc.gov.jo/xbrl/2017-12-31/lab-rol_dfsp/ReportingLabel</t>
  </si>
  <si>
    <t>jsc-rep_core_2017-12-31.xsd#jsc-rep_AdditionToProvisionForImpairmentOfChecksAndNotesReceivables@http://www.jsc.gov.jo/xbrl/2017-12-31/lab-rol_dfsp/ReportingLabel</t>
  </si>
  <si>
    <t>jsc-rep_core_2017-12-31.xsd#jsc-rep_AdditionToOtherProvisions@http://www.jsc.gov.jo/xbrl/2017-12-31/lab-rol_dfsp/ReportingLabel</t>
  </si>
  <si>
    <t>jsc-rep_core_2017-12-31.xsd#jsc-rep_AdditionToProvisionForLiabilityAgainstLoansGuarantee@http://www.jsc.gov.jo/xbrl/2017-12-31/lab-rol_dfsp/ReportingLabel</t>
  </si>
  <si>
    <t>jsc-rep_core_2017-12-31.xsd#jsc-rep_AdditionToProvisionForEndOfServiceIndemnity@http://www.jsc.gov.jo/xbrl/2017-12-31/lab-rol_dfsp/ReportingLabel</t>
  </si>
  <si>
    <t>full_ifrs-cor_2017-03-09.xsd#ifrs-full_DirectorsRemunerationExpense@http://www.jsc.gov.jo/xbrl/2017-12-31/lab-rol_dfsp/ReportingLabel</t>
  </si>
  <si>
    <t>jsc-rep_core_2017-12-31.xsd#jsc-rep_SellingAndDistributionExpenses@http://www.jsc.gov.jo/xbrl/2017-12-31/lab-rol_dfsp/ReportingLabel</t>
  </si>
  <si>
    <t>full_ifrs-cor_2017-03-09.xsd#ifrs-full_OtherExpenseByNature@http://www.xbrl.org/2003/role/terseLabel</t>
  </si>
  <si>
    <t>full_ifrs-cor_2017-03-09.xsd#ifrs-full_ExpenseByNature@http://www.jsc.gov.jo/xbrl/2017-12-31/lab-rol_dfsp/ReportingTotalLabel</t>
  </si>
  <si>
    <t>full_ifrs-cor_2017-03-09.xsd#ifrs-full_ProfitLossBeforeTax@http://www.jsc.gov.jo/xbrl/2017-12-31/lab-rol_dfsp/ReportingTotalLabel</t>
  </si>
  <si>
    <t>full_ifrs-cor_2017-03-09.xsd#ifrs-full_IncomeTaxExpenseContinuingOperations@http://www.jsc.gov.jo/xbrl/2017-12-31/lab-rol_dfsp/ReportingLabel</t>
  </si>
  <si>
    <t>full_ifrs-cor_2017-03-09.xsd#ifrs-full_ProfitLossFromContinuingOperations</t>
  </si>
  <si>
    <t>full_ifrs-cor_2017-03-09.xsd#ifrs-full_ProfitLossFromDiscontinuedOperations</t>
  </si>
  <si>
    <t>full_ifrs-cor_2017-03-09.xsd#ifrs-full_ProfitLossAttributableToAbstract</t>
  </si>
  <si>
    <t>full_ifrs-cor_2017-03-09.xsd#ifrs-full_ProfitLossAttributableToOwnersOfParent@http://www.jsc.gov.jo/xbrl/2017-12-31/lab-rol_dfsp/ReportingLabel</t>
  </si>
  <si>
    <t>full_ifrs-cor_2017-03-09.xsd#ifrs-full_ProfitLossAttributableToNoncontrollingInterests@http://www.jsc.gov.jo/xbrl/2017-12-31/lab-rol_dfsp/ReportingLabel</t>
  </si>
  <si>
    <t>full_ifrs-cor_2017-03-09.xsd#ifrs-full_EarningsPerShareAbstract</t>
  </si>
  <si>
    <t>full_ifrs-cor_2017-03-09.xsd#ifrs-full_BasicEarningsLossPerShare@http://www.jsc.gov.jo/xbrl/2017-12-31/lab-rol_dfsp/ReportingLabel</t>
  </si>
  <si>
    <t>full_ifrs-cor_2017-03-09.xsd#ifrs-full_DilutedEarningsLossPerShare@http://www.jsc.gov.jo/xbrl/2017-12-31/lab-rol_dfsp/ReportingLabel</t>
  </si>
  <si>
    <t>e67c2c66-75eb-4465-9ac7-2cbe2ae9994e:~:AtleastOneValueInAnyLayout:~:True:~:&lt;?xml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/&gt;:~:http://www.jsc.gov.jo/xbrl/2017-12-31/dfsp_entry/roles/StatementOfComprehensiveIncomeOciComponentsPresentedNetOfTax:~:None</t>
  </si>
  <si>
    <t>full_ifrs-cor_2017-03-09.xsd#ifrs-full_StatementOfComprehensiveIncomeAbstract</t>
  </si>
  <si>
    <t>full_ifrs-cor_2017-03-09.xsd#ifrs-full_OtherComprehensiveIncomeAbstract</t>
  </si>
  <si>
    <t>full_ifrs-cor_2017-03-09.xsd#ifrs-full_ComponentsOfOtherComprehensiveIncomeThatWillNotBeReclassifiedToProfitOrLossNetOfTaxAbstract@http://www.jsc.gov.jo/xbrl/2017-12-31/lab-rol_dfsp/ReportingLabel</t>
  </si>
  <si>
    <t>jsc-rep_core_2017-12-31.xsd#jsc-rep_OtherComprehensiveIncomeNetOfTaxGainsLossesFromSalesOfInvestmentsInEquityFinancialAssetsThroughOtherComprehensiveIncome@http://www.jsc.gov.jo/xbrl/2017-12-31/lab-rol_dfsp/ReportingLabel</t>
  </si>
  <si>
    <t>jsc-rep_core_2017-12-31.xsd#jsc-rep_OtherComprehensiveIncomeNetOfTaxFairValueReserveReleasedFromSaleOfFinancialAssetsAtFairValueThroughStatementOfComprehensiveIncome@http://www.jsc.gov.jo/xbrl/2017-12-31/lab-rol_dfsp/ReportingLabel</t>
  </si>
  <si>
    <t>jsc-rep_core_2017-12-31.xsd#jsc-rep_OtherComprehensiveIncomeNetOfTaxChangeInFairValueReserve</t>
  </si>
  <si>
    <t>full_ifrs-cor_2017-03-09.xsd#ifrs-full_OtherComprehensiveIncomeNetOfTaxGainsLossesFromInvestmentsInEquityInstruments@http://www.jsc.gov.jo/xbrl/2017-12-31/lab-rol_dfsp/ReportingLabel</t>
  </si>
  <si>
    <t>full_ifrs-cor_2017-03-09.xsd#ifrs-full_OtherComprehensiveIncomeNetOfTaxGainsLossesOnRemeasurementsOfDefinedBenefitPlans@http://www.jsc.gov.jo/xbrl/2017-12-31/lab-rol_dfsp/ReportingLabel</t>
  </si>
  <si>
    <t>full_ifrs-cor_2017-03-09.xsd#ifrs-full_OtherComprehensiveIncomeNetOfTaxChangeInFairValueOfFinancialLiabilityAttributableToChangeInCreditRiskOfLiability@http://www.jsc.gov.jo/xbrl/2017-12-31/lab-rol_dfsp/ReportingLabel</t>
  </si>
  <si>
    <t>full_ifrs-cor_2017-03-09.xsd#ifrs-full_OtherComprehensiveIncomeNetOfTaxGainsLossesOnHedgingInstrumentsThatHedgeInvestmentsInEquityInstruments@http://www.jsc.gov.jo/xbrl/2017-12-31/lab-rol_dfsp/ReportingLabel</t>
  </si>
  <si>
    <t>full_ifrs-cor_2017-03-09.xsd#ifrs-full_ShareOfOtherComprehensiveIncomeOfAssociatesAndJointVenturesAccountedForUsingEquityMethodThatWillNotBeReclassifiedToProfitOrLossNetOfTax</t>
  </si>
  <si>
    <t>full_ifrs-cor_2017-03-09.xsd#ifrs-full_OtherComprehensiveIncomeThatWillNotBeReclassifiedToProfitOrLossNetOfTax@http://www.xbrl.org/2003/role/totalLabel</t>
  </si>
  <si>
    <t>full_ifrs-cor_2017-03-09.xsd#ifrs-full_ComponentsOfOtherComprehensiveIncomeThatWillBeReclassifiedToProfitOrLossNetOfTaxAbstract</t>
  </si>
  <si>
    <t>full_ifrs-cor_2017-03-09.xsd#ifrs-full_ExchangeDifferencesOnTranslationAbstract</t>
  </si>
  <si>
    <t>full_ifrs-cor_2017-03-09.xsd#ifrs-full_GainsLossesOnExchangeDifferencesOnTranslationNetOfTax@http://www.jsc.gov.jo/xbrl/2017-12-31/lab-rol_dfsp/ReportingLabel</t>
  </si>
  <si>
    <t>full_ifrs-cor_2017-03-09.xsd#ifrs-full_ReclassificationAdjustmentsOnExchangeDifferencesOnTranslationNetOfTax</t>
  </si>
  <si>
    <t>full_ifrs-cor_2017-03-09.xsd#ifrs-full_OtherComprehensiveIncomeNetOfTaxExchangeDifferencesOnTranslation@http://www.jsc.gov.jo/xbrl/2017-12-31/lab-rol_dfsp/ReportingTotalLabel</t>
  </si>
  <si>
    <t>full_ifrs-cor_2017-03-09.xsd#ifrs-full_CashFlowHedgesAbstract</t>
  </si>
  <si>
    <t>full_ifrs-cor_2017-03-09.xsd#ifrs-full_GainsLossesOnCashFlowHedgesNetOfTax@http://www.jsc.gov.jo/xbrl/2017-12-31/lab-rol_dfsp/ReportingLabel</t>
  </si>
  <si>
    <t>full_ifrs-cor_2017-03-09.xsd#ifrs-full_ReclassificationAdjustmentsOnCashFlowHedgesNetOfTax@http://www.jsc.gov.jo/xbrl/2017-12-31/lab-rol_dfsp/ReportingLabel</t>
  </si>
  <si>
    <t>full_ifrs-cor_2017-03-09.xsd#ifrs-full_OtherComprehensiveIncomeNetOfTaxCashFlowHedges@http://www.jsc.gov.jo/xbrl/2017-12-31/lab-rol_dfsp/ReportingTotalLabel</t>
  </si>
  <si>
    <t>full_ifrs-cor_2017-03-09.xsd#ifrs-full_HedgesOfNetInvestmentsInForeignOperationsAbstract</t>
  </si>
  <si>
    <t>full_ifrs-cor_2017-03-09.xsd#ifrs-full_GainsLossesOnHedgesOfNetInvestmentsInForeignOperationsNetOfTax@http://www.jsc.gov.jo/xbrl/2017-12-31/lab-rol_dfsp/ReportingLabel</t>
  </si>
  <si>
    <t>full_ifrs-cor_2017-03-09.xsd#ifrs-full_ReclassificationAdjustmentsOnHedgesOfNetInvestmentsInForeignOperationsNetOfTax@http://www.jsc.gov.jo/xbrl/2017-12-31/lab-rol_dfsp/ReportingLabel</t>
  </si>
  <si>
    <t>full_ifrs-cor_2017-03-09.xsd#ifrs-full_OtherComprehensiveIncomeNetOfTaxHedgesOfNetInvestmentsInForeignOperations@http://www.jsc.gov.jo/xbrl/2017-12-31/lab-rol_dfsp/ReportingTotalLabel</t>
  </si>
  <si>
    <t>full_ifrs-cor_2017-03-09.xsd#ifrs-full_ChangeInValueOfTimeValueOfOptionsAbstract</t>
  </si>
  <si>
    <t>full_ifrs-cor_2017-03-09.xsd#ifrs-full_GainsLossesOnChangeInValueOfTimeValueOfOptionsNetOfTax@http://www.jsc.gov.jo/xbrl/2017-12-31/lab-rol_dfsp/ReportingLabel</t>
  </si>
  <si>
    <t>full_ifrs-cor_2017-03-09.xsd#ifrs-full_ReclassificationAdjustmentsOnChangeInValueOfTimeValueOfOptionsNetOfTax@http://www.jsc.gov.jo/xbrl/2017-12-31/lab-rol_dfsp/ReportingLabel</t>
  </si>
  <si>
    <t>full_ifrs-cor_2017-03-09.xsd#ifrs-full_OtherComprehensiveIncomeNetOfTaxChangeInValueOfTimeValueOfOptions@http://www.jsc.gov.jo/xbrl/2017-12-31/lab-rol_dfsp/ReportingTotalLabel</t>
  </si>
  <si>
    <t>full_ifrs-cor_2017-03-09.xsd#ifrs-full_ChangeInValueOfForwardElementsOfForwardContractsAbstract</t>
  </si>
  <si>
    <t>full_ifrs-cor_2017-03-09.xsd#ifrs-full_GainsLossesOnChangeInValueOfForwardElementsOfForwardContractsNetOfTax@http://www.jsc.gov.jo/xbrl/2017-12-31/lab-rol_dfsp/ReportingLabel</t>
  </si>
  <si>
    <t>full_ifrs-cor_2017-03-09.xsd#ifrs-full_ReclassificationAdjustmentsOnChangeInValueOfForwardElementsOfForwardContractsNetOfTax@http://www.jsc.gov.jo/xbrl/2017-12-31/lab-rol_dfsp/ReportingLabel</t>
  </si>
  <si>
    <t>full_ifrs-cor_2017-03-09.xsd#ifrs-full_OtherComprehensiveIncomeNetOfTaxChangeInValueOfForwardElementsOfForwardContracts@http://www.jsc.gov.jo/xbrl/2017-12-31/lab-rol_dfsp/ReportingTotalLabel</t>
  </si>
  <si>
    <t>full_ifrs-cor_2017-03-09.xsd#ifrs-full_ChangeInValueOfForeignCurrencyBasisSpreadsAbstract</t>
  </si>
  <si>
    <t>full_ifrs-cor_2017-03-09.xsd#ifrs-full_GainsLossesOnChangeInValueOfForeignCurrencyBasisSpreadsNetOfTax@http://www.jsc.gov.jo/xbrl/2017-12-31/lab-rol_dfsp/ReportingLabel</t>
  </si>
  <si>
    <t>full_ifrs-cor_2017-03-09.xsd#ifrs-full_ReclassificationAdjustmentsOnChangeInValueOfForeignCurrencyBasisSpreadsNetOfTax@http://www.jsc.gov.jo/xbrl/2017-12-31/lab-rol_dfsp/ReportingLabel</t>
  </si>
  <si>
    <t>full_ifrs-cor_2017-03-09.xsd#ifrs-full_OtherComprehensiveIncomeNetOfTaxChangeInValueOfForeignCurrencyBasisSpreads@http://www.jsc.gov.jo/xbrl/2017-12-31/lab-rol_dfsp/ReportingTotalLabel</t>
  </si>
  <si>
    <t>full_ifrs-cor_2017-03-09.xsd#ifrs-full_FinancialAssetsMeasuredAtFairValueThroughOtherComprehensiveIncomeAbstract</t>
  </si>
  <si>
    <t>full_ifrs-cor_2017-03-09.xsd#ifrs-full_GainsLossesOnFinancialAssetsMeasuredAtFairValueThroughOtherComprehensiveIncomeNetOfTax</t>
  </si>
  <si>
    <t>full_ifrs-cor_2017-03-09.xsd#ifrs-full_ReclassificationAdjustmentsOnFinancialAssetsMeasuredAtFairValueThroughOtherComprehensiveIncomeNetOfTax</t>
  </si>
  <si>
    <t>full_ifrs-cor_2017-03-09.xsd#ifrs-full_AmountsRemovedFromEquityAndAdjustedAgainstFairValueOfFinancialAssetsOnReclassificationOutOfFairValueThroughOtherComprehensiveIncomeMeasurementCategoryNetOfTax</t>
  </si>
  <si>
    <t>full_ifrs-cor_2017-03-09.xsd#ifrs-full_OtherComprehensiveIncomeNetOfTaxFinancialAssetsMeasuredAtFairValueThroughOtherComprehensiveIncome</t>
  </si>
  <si>
    <t>full_ifrs-cor_2017-03-09.xsd#ifrs-full_ShareOfOtherComprehensiveIncomeOfAssociatesAndJointVenturesAccountedForUsingEquityMethodThatWillBeReclassifiedToProfitOrLossNetOfTax@http://www.jsc.gov.jo/xbrl/2017-12-31/lab-rol_dfsp/ReportingLabel</t>
  </si>
  <si>
    <t>full_ifrs-cor_2017-03-09.xsd#ifrs-full_OtherComprehensiveIncomeThatWillBeReclassifiedToProfitOrLossNetOfTax@http://www.jsc.gov.jo/xbrl/2017-12-31/lab-rol_dfsp/ReportingTotalLabel</t>
  </si>
  <si>
    <t>jsc-rep_core_2017-12-31.xsd#jsc-rep_OtherComprehensiveIncomeNetOfTaxOthers@http://www.jsc.gov.jo/xbrl/2017-12-31/lab-rol_dfsp/ReportingLabel</t>
  </si>
  <si>
    <t>full_ifrs-cor_2017-03-09.xsd#ifrs-full_OtherComprehensiveIncome@http://www.jsc.gov.jo/xbrl/2017-12-31/lab-rol_dfsp/ReportingTotalLabel</t>
  </si>
  <si>
    <t>full_ifrs-cor_2017-03-09.xsd#ifrs-full_ComprehensiveIncome@http://www.jsc.gov.jo/xbrl/2017-12-31/lab-rol_dfsp/ReportingTotalLabel</t>
  </si>
  <si>
    <t>full_ifrs-cor_2017-03-09.xsd#ifrs-full_ComprehensiveIncomeAttributableToAbstract</t>
  </si>
  <si>
    <t>full_ifrs-cor_2017-03-09.xsd#ifrs-full_ComprehensiveIncomeAttributableToOwnersOfParent@http://www.jsc.gov.jo/xbrl/2017-12-31/lab-rol_dfsp/ReportingLabel</t>
  </si>
  <si>
    <t>full_ifrs-cor_2017-03-09.xsd#ifrs-full_ComprehensiveIncomeAttributableToNoncontrollingInterests@http://www.jsc.gov.jo/xbrl/2017-12-31/lab-rol_dfsp/ReportingLabel</t>
  </si>
  <si>
    <t>97e71026-49ad-4197-8b3b-ee3337b06552:~:AtleastOneValueInAnyLayout:~:True:~:&lt;?xml version="1.0" encoding="utf-16"?&gt;_x000D_
&lt;Customization xmlns:xsi="http://www.w3.org/2001/XMLSchema-instance" xmlns:xsd="http://www.w3.org/2001/XMLSchema" ComparitiveDate="False" LayoutByDate="False" LayoutByCompany="False" ShowAllDomains="True" TotalDomain="False" DefaultDates="1" /&gt;:~:http://www.jsc.gov.jo/xbrl/2017-12-31/dfsp_entry/roles/StatementOfCashFlowsIndirectMethod:~:None</t>
  </si>
  <si>
    <t>full_ifrs-cor_2017-03-09.xsd#ifrs-full_StatementOfCashFlowsAbstract</t>
  </si>
  <si>
    <t>full_ifrs-cor_2017-03-09.xsd#ifrs-full_CashFlowsFromUsedInOperatingActivitiesAbstract@http://www.jsc.gov.jo/xbrl/2017-12-31/lab-rol_dfsp/ReportingLabel</t>
  </si>
  <si>
    <t>full_ifrs-cor_2017-03-09.xsd#ifrs-full_AdjustmentsForReconcileProfitLossAbstract</t>
  </si>
  <si>
    <t>full_ifrs-cor_2017-03-09.xsd#ifrs-full_AdjustmentsForDepreciationAndAmortisationExpense@http://www.jsc.gov.jo/xbrl/2017-12-31/lab-rol_dfsp/ReportingLabel</t>
  </si>
  <si>
    <t>full_ifrs-cor_2017-03-09.xsd#ifrs-full_AdjustmentsForFinanceIncome@http://www.jsc.gov.jo/xbrl/2017-12-31/lab-rol_dfsp/ReportingLabel</t>
  </si>
  <si>
    <t>jsc-rep_core_2017-12-31.xsd#jsc-rep_AdjustmentsForCentralBanksLoan@http://www.jsc.gov.jo/xbrl/2017-12-31/lab-rol_dfsp/ReportingLabel</t>
  </si>
  <si>
    <t>jsc-rep_core_2017-12-31.xsd#jsc-rep_AdjustmentsForAmortizationOfDeferredRevenue@http://www.jsc.gov.jo/xbrl/2017-12-31/lab-rol_dfsp/ReportingLabel</t>
  </si>
  <si>
    <t>jsc-rep_core_2017-12-31.xsd#jsc-rep_AdjustmentsForSecuritiesDepositarySettlement@http://www.jsc.gov.jo/xbrl/2017-12-31/lab-rol_dfsp/ReportingLabel</t>
  </si>
  <si>
    <t>full_ifrs-cor_2017-03-09.xsd#ifrs-full_AdjustmentsForFinanceCosts@http://www.jsc.gov.jo/xbrl/2017-12-31/lab-rol_dfsp/ReportingLabel</t>
  </si>
  <si>
    <t>jsc-rep_core_2017-12-31.xsd#jsc-rep_AdjustmentsForUnrealizedLossesOnFinancialAssetsDesignatedAtFairValueThroughOtherComprehensiveIncome@http://www.jsc.gov.jo/xbrl/2017-12-31/lab-rol_dfsp/ReportingLabel</t>
  </si>
  <si>
    <t>jsc-rep_core_2017-12-31.xsd#jsc-rep_AdjustmentsForRealizedGainLossesOnFinancialAssetsDesignatedAtFairValueThroughOtherComprehensiveIncome@http://www.jsc.gov.jo/xbrl/2017-12-31/lab-rol_dfsp/ReportingLabel</t>
  </si>
  <si>
    <t>jsc-rep_core_2017-12-31.xsd#jsc-rep_AdjustmentsForValuationGainLossOfFinancialAssetsAtFairValueThroughProfitAndLoss@http://www.jsc.gov.jo/xbrl/2017-12-31/lab-rol_dfsp/ReportingLabel</t>
  </si>
  <si>
    <t>full_ifrs-cor_2017-03-09.xsd#ifrs-full_AdjustmentsForImpairmentLossReversalOfImpairmentLossRecognisedInProfitOrLoss@http://www.jsc.gov.jo/xbrl/2017-12-31/lab-rol_dfsp/ReportingLabel</t>
  </si>
  <si>
    <t>jsc-rep_core_2017-12-31.xsd#jsc-rep_AdjustmentsForProvisionForEndOfServicesIndemnity@http://www.jsc.gov.jo/xbrl/2017-12-31/lab-rol_dfsp/ReportingLabel</t>
  </si>
  <si>
    <t>jsc-rep_core_2017-12-31.xsd#jsc-rep_AdjustmentsForBoardOfDirectorsRemunerationPayable@http://www.jsc.gov.jo/xbrl/2017-12-31/lab-rol_dfsp/ReportingLabel</t>
  </si>
  <si>
    <t>jsc-rep_core_2017-12-31.xsd#jsc-rep_AdjustmentsForUnneededProvisionForImpairment@http://www.jsc.gov.jo/xbrl/2017-12-31/lab-rol_dfsp/ReportingLabel</t>
  </si>
  <si>
    <t>jsc-rep_core_2017-12-31.xsd#jsc-rep_AdjustmentsForLossGainOnSaleOfInvestmentProperty@http://www.jsc.gov.jo/xbrl/2017-12-31/lab-rol_dfsp/ReportingLabel</t>
  </si>
  <si>
    <t>full_ifrs-cor_2017-03-09.xsd#ifrs-full_AdjustmentsForGainLossOnDisposalsPropertyPlantAndEquipment@http://www.jsc.gov.jo/xbrl/2017-12-31/lab-rol_dfsp/ReportingLabel</t>
  </si>
  <si>
    <t>jsc-rep_core_2017-12-31.xsd#jsc-rep_AdjustmentsForGainLossFromSaleOfFinancialAssetsAtFairValueThroughProfitAndLoss@http://www.jsc.gov.jo/xbrl/2017-12-31/lab-rol_dfsp/ReportingLabel</t>
  </si>
  <si>
    <t>jsc-rep_core_2017-12-31.xsd#jsc-rep_AdjustmentsForLossesGainsOnImpairmentOfInvestmentLand@http://www.jsc.gov.jo/xbrl/2017-12-31/lab-rol_dfsp/ReportingLabel</t>
  </si>
  <si>
    <t>jsc-rep_core_2017-12-31.xsd#jsc-rep_AdjustmentsForLossesGainsOnSaleOfInvestmentLand@http://www.jsc.gov.jo/xbrl/2017-12-31/lab-rol_dfsp/ReportingLabel</t>
  </si>
  <si>
    <t>jsc-rep_core_2017-12-31.xsd#jsc-rep_AdjustmentsForLossesGainsOnSaleOfPropertiesSeizedAgainstDebt@http://www.jsc.gov.jo/xbrl/2017-12-31/lab-rol_dfsp/ReportingLabel</t>
  </si>
  <si>
    <t>jsc-rep_core_2017-12-31.xsd#jsc-rep_AdjustmentsForProvisionForDoubtfulAccounts@http://www.jsc.gov.jo/xbrl/2017-12-31/lab-rol_dfsp/ReportingLabel</t>
  </si>
  <si>
    <t>jsc-rep_core_2017-12-31.xsd#jsc-rep_AdjustmentsForReversalOfProvisionsForDoubtfulAccounts@http://www.jsc.gov.jo/xbrl/2017-12-31/lab-rol_dfsp/ReportingLabel</t>
  </si>
  <si>
    <t>jsc-rep_core_2017-12-31.xsd#jsc-rep_AdjustmentsForDoubtfulAccountsWrittenOff@http://www.jsc.gov.jo/xbrl/2017-12-31/lab-rol_dfsp/ReportingLabel</t>
  </si>
  <si>
    <t>jsc-rep_core_2017-12-31.xsd#jsc-rep_AdjustmentsForProvisionsForImpairmentOfFinancingReceivables@http://www.jsc.gov.jo/xbrl/2017-12-31/lab-rol_dfsp/ReportingLabel</t>
  </si>
  <si>
    <t>jsc-rep_core_2017-12-31.xsd#jsc-rep_AdjustmentsForProvisionsForImpairmentInNotesReceivables@http://www.jsc.gov.jo/xbrl/2017-12-31/lab-rol_dfsp/ReportingLabel</t>
  </si>
  <si>
    <t>jsc-rep_core_2017-12-31.xsd#jsc-rep_AdjustmentsForReversalProvisionsForContingentLiability@http://www.jsc.gov.jo/xbrl/2017-12-31/lab-rol_dfsp/ReportingLabel</t>
  </si>
  <si>
    <t>jsc-rep_core_2017-12-31.xsd#jsc-rep_AdjustmentsForProvisionsForIncorrectMedicalCoverage@http://www.jsc.gov.jo/xbrl/2017-12-31/lab-rol_dfsp/ReportingLabel</t>
  </si>
  <si>
    <t>jsc-rep_core_2017-12-31.xsd#jsc-rep_AdjustmentsForProvisionsForAdvancePaymentsOnMachinesPurchases@http://www.jsc.gov.jo/xbrl/2017-12-31/lab-rol_dfsp/ReportingLabel</t>
  </si>
  <si>
    <t>jsc-rep_core_2017-12-31.xsd#jsc-rep_AdjustmentsForProvisionForSlowMovingInventory@http://www.jsc.gov.jo/xbrl/2017-12-31/lab-rol_dfsp/ReportingLabel</t>
  </si>
  <si>
    <t>jsc-rep_core_2017-12-31.xsd#jsc-rep_AdjustmentsForLossGainOnSaleOfAssetsHeldForSale@http://www.jsc.gov.jo/xbrl/2017-12-31/lab-rol_dfsp/ReportingLabel</t>
  </si>
  <si>
    <t>jsc-rep_core_2017-12-31.xsd#jsc-rep_AdjustmentsForInvestmentInAssociatesImpairmentLossGain@http://www.jsc.gov.jo/xbrl/2017-12-31/lab-rol_dfsp/ReportingLabel</t>
  </si>
  <si>
    <t>jsc-rep_core_2017-12-31.xsd#jsc-rep_AdjustmentsForGainLossOnDisposalOfInvestmentsInSubsidiaries@http://www.jsc.gov.jo/xbrl/2017-12-31/lab-rol_dfsp/ReportingLabel</t>
  </si>
  <si>
    <t>full_ifrs-cor_2017-03-09.xsd#ifrs-full_AdjustmentsForUndistributedProfitsOfAssociates@http://www.jsc.gov.jo/xbrl/2017-12-31/lab-rol_dfsp/ReportingLabel</t>
  </si>
  <si>
    <t>full_ifrs-cor_2017-03-09.xsd#ifrs-full_AdjustmentsForDividendIncome@http://www.jsc.gov.jo/xbrl/2017-12-31/lab-rol_dfsp/ReportingLabel</t>
  </si>
  <si>
    <t>jsc-rep_core_2017-12-31.xsd#jsc-rep_AdjustmentsForProvisionsAgainstLoansGuarantee@http://www.jsc.gov.jo/xbrl/2017-12-31/lab-rol_dfsp/ReportingLabel</t>
  </si>
  <si>
    <t>full_ifrs-cor_2017-03-09.xsd#ifrs-full_AdjustmentsForUnrealisedForeignExchangeLossesGains@http://www.jsc.gov.jo/xbrl/2017-12-31/lab-rol_dfsp/ReportingLabel</t>
  </si>
  <si>
    <t>full_ifrs-cor_2017-03-09.xsd#ifrs-full_AdjustmentsForSharebasedPayments@http://www.jsc.gov.jo/xbrl/2017-12-31/lab-rol_dfsp/ReportingLabel</t>
  </si>
  <si>
    <t>full_ifrs-cor_2017-03-09.xsd#ifrs-full_OtherAdjustmentsForNoncashItems</t>
  </si>
  <si>
    <t>full_ifrs-cor_2017-03-09.xsd#ifrs-full_OtherAdjustmentsForWhichCashEffectsAreInvestingOrFinancingCashFlow</t>
  </si>
  <si>
    <t>full_ifrs-cor_2017-03-09.xsd#ifrs-full_OtherAdjustmentsToReconcileProfitLoss</t>
  </si>
  <si>
    <t>full_ifrs-cor_2017-03-09.xsd#ifrs-full_CashFlowsFromUsedInOperationsBeforeChangesInWorkingCapital@http://www.jsc.gov.jo/xbrl/2017-12-31/lab-rol_dfsp/ReportingNetLabel</t>
  </si>
  <si>
    <t>jsc-rep_core_2017-12-31.xsd#jsc-rep_IncreaseDecreaseInWorkingCapitalAbstract@http://www.jsc.gov.jo/xbrl/2017-12-31/lab-rol_dfsp/ReportingLabel</t>
  </si>
  <si>
    <t>jsc-rep_core_2017-12-31.xsd#jsc-rep_AdjustmentsForDecreaseIncreaseInRestrictedCash@http://www.jsc.gov.jo/xbrl/2017-12-31/lab-rol_dfsp/ReportingLabel</t>
  </si>
  <si>
    <t>jsc-rep_core_2017-12-31.xsd#jsc-rep_AdjustmentsForDecreaseIncreaseInRealEstateInventory@http://www.jsc.gov.jo/xbrl/2017-12-31/lab-rol_dfsp/ReportingLabel</t>
  </si>
  <si>
    <t>full_ifrs-cor_2017-03-09.xsd#ifrs-full_AdjustmentsForDecreaseIncreaseInInventories@http://www.jsc.gov.jo/xbrl/2017-12-31/lab-rol_dfsp/ReportingLabel</t>
  </si>
  <si>
    <t>jsc-rep_core_2017-12-31.xsd#jsc-rep_AdjustmentsForIncreaseDecreaseInAmountsDueToMciAgainstCardHolders@http://www.jsc.gov.jo/xbrl/2017-12-31/lab-rol_dfsp/ReportingLabel</t>
  </si>
  <si>
    <t>jsc-rep_core_2017-12-31.xsd#jsc-rep_AdjustmentsForIncreaseDecreaseInAmountsDueToMciAgainstIssuedGuarantee@http://www.jsc.gov.jo/xbrl/2017-12-31/lab-rol_dfsp/ReportingLabel</t>
  </si>
  <si>
    <t>jsc-rep_core_2017-12-31.xsd#jsc-rep_AdjustmentsForDueFromRelatedParties@http://www.jsc.gov.jo/xbrl/2017-12-31/lab-rol_dfsp/ReportingLabel</t>
  </si>
  <si>
    <t>jsc-rep_core_2017-12-31.xsd#jsc-rep_AdjustmentsForIncreaseDecreaseDueToRelatedParties@http://www.jsc.gov.jo/xbrl/2017-12-31/lab-rol_dfsp/ReportingLabel</t>
  </si>
  <si>
    <t>jsc-rep_core_2017-12-31.xsd#jsc-rep_AdjustmentsForPrepaidExpenses@http://www.jsc.gov.jo/xbrl/2017-12-31/lab-rol_dfsp/ReportingLabel</t>
  </si>
  <si>
    <t>full_ifrs-cor_2017-03-09.xsd#ifrs-full_AdjustmentsForDecreaseIncreaseInTradeAccountReceivable@http://www.jsc.gov.jo/xbrl/2017-12-31/lab-rol_dfsp/ReportingLabel</t>
  </si>
  <si>
    <t>full_ifrs-cor_2017-03-09.xsd#ifrs-full_AdjustmentsForIncreaseDecreaseInTradeAccountPayable@http://www.jsc.gov.jo/xbrl/2017-12-31/lab-rol_dfsp/ReportingLabel</t>
  </si>
  <si>
    <t>jsc-rep_core_2017-12-31.xsd#jsc-rep_AdjustmentsForCheckUnderCollection@http://www.jsc.gov.jo/xbrl/2017-12-31/lab-rol_dfsp/ReportingLabel</t>
  </si>
  <si>
    <t>jsc-rep_core_2017-12-31.xsd#jsc-rep_AdjustmentsForIncreaseDecreaseInTradingSettlement@http://www.jsc.gov.jo/xbrl/2017-12-31/lab-rol_dfsp/ReportingLabel</t>
  </si>
  <si>
    <t>jsc-rep_core_2017-12-31.xsd#jsc-rep_AdjustmentsForIncreaseDecreaseSettlementGuaranteeFundDeposit@http://www.jsc.gov.jo/xbrl/2017-12-31/lab-rol_dfsp/ReportingLabel</t>
  </si>
  <si>
    <t>jsc-rep_core_2017-12-31.xsd#jsc-rep_AdjustmentsForIncreaseDecreaseDeferredRevenueFromInstallment@http://www.jsc.gov.jo/xbrl/2017-12-31/lab-rol_dfsp/ReportingLabel</t>
  </si>
  <si>
    <t>jsc-rep_core_2017-12-31.xsd#jsc-rep_AdjustmentsForDecreaseIncreaseMedicalClaims@http://www.jsc.gov.jo/xbrl/2017-12-31/lab-rol_dfsp/ReportingLabel</t>
  </si>
  <si>
    <t>jsc-rep_core_2017-12-31.xsd#jsc-rep_AdjustmentsForIncreaseDecreaseAccruedExpenses@http://www.jsc.gov.jo/xbrl/2017-12-31/lab-rol_dfsp/ReportingLabel</t>
  </si>
  <si>
    <t>jsc-rep_core_2017-12-31.xsd#jsc-rep_AdjustmentsForDecreaseIncreaseInNotesReceivable@http://www.jsc.gov.jo/xbrl/2017-12-31/lab-rol_dfsp/ReportingLabel</t>
  </si>
  <si>
    <t>jsc-rep_core_2017-12-31.xsd#jsc-rep_AdjustmentsForDecreaseIncreaseInTradeAccountReceivableFromFinancingActivities@http://www.jsc.gov.jo/xbrl/2017-12-31/lab-rol_dfsp/ReportingLabel</t>
  </si>
  <si>
    <t>jsc-rep_core_2017-12-31.xsd#jsc-rep_AdjustmentsForIncreaseDecreaseInBrokerageCustomersPayable@http://www.jsc.gov.jo/xbrl/2017-12-31/lab-rol_dfsp/ReportingLabel</t>
  </si>
  <si>
    <t>jsc-rep_core_2017-12-31.xsd#jsc-rep_AdjustmentsForIncreaseDecreaseInBrokerageCustomersReceivable@http://www.jsc.gov.jo/xbrl/2017-12-31/lab-rol_dfsp/ReportingLabel</t>
  </si>
  <si>
    <t>jsc-rep_core_2017-12-31.xsd#jsc-rep_AdjustmentsForIncreaseDecreaseInMarginAccounts@http://www.jsc.gov.jo/xbrl/2017-12-31/lab-rol_dfsp/ReportingLabel</t>
  </si>
  <si>
    <t>jsc-rep_core_2017-12-31.xsd#jsc-rep_AdjustmentsForDecreaseIncreaseInFinancialAssetsAtFairValueThroughProfitOrLoss@http://www.jsc.gov.jo/xbrl/2017-12-31/lab-rol_dfsp/ReportingLabel</t>
  </si>
  <si>
    <t>jsc-rep_core_2017-12-31.xsd#jsc-rep_AdjustmentsForDecreaseIncreaseInFinancialAssetsAtFairValueThroughOtherComprehensiveIncome@http://www.jsc.gov.jo/xbrl/2017-12-31/lab-rol_dfsp/ReportingLabel</t>
  </si>
  <si>
    <t>jsc-rep_core_2017-12-31.xsd#jsc-rep_AdjustmentsForDecreaseIncreaseInDueFromBrokerageCompanies@http://www.jsc.gov.jo/xbrl/2017-12-31/lab-rol_dfsp/ReportingLabel</t>
  </si>
  <si>
    <t>full_ifrs-cor_2017-03-09.xsd#ifrs-full_AdjustmentsForDecreaseIncreaseInOtherCurrentAssets@http://www.jsc.gov.jo/xbrl/2017-12-31/lab-rol_dfsp/ReportingLabel</t>
  </si>
  <si>
    <t>jsc-rep_core_2017-12-31.xsd#jsc-rep_AdjustmentsForIncreaseDecreaseInCustomersInvestmentAccount@http://www.jsc.gov.jo/xbrl/2017-12-31/lab-rol_dfsp/ReportingLabel</t>
  </si>
  <si>
    <t>jsc-rep_core_2017-12-31.xsd#jsc-rep_AdjustmentsForIncreaseDecreaseInCustomersSukukInvestmentPortfolios@http://www.jsc.gov.jo/xbrl/2017-12-31/lab-rol_dfsp/ReportingLabel</t>
  </si>
  <si>
    <t>jsc-rep_core_2017-12-31.xsd#jsc-rep_AdjustmentsForIncreaseDecreaseInCashDepositsAgainstFinanceReceivables@http://www.jsc.gov.jo/xbrl/2017-12-31/lab-rol_dfsp/ReportingLabel</t>
  </si>
  <si>
    <t>jsc-rep_core_2017-12-31.xsd#jsc-rep_AdjustmentsForIncreaseDecreaseInInterestReceivable@http://www.jsc.gov.jo/xbrl/2017-12-31/lab-rol_dfsp/ReportingLabel</t>
  </si>
  <si>
    <t>jsc-rep_core_2017-12-31.xsd#jsc-rep_AdjustmentsForDecreaseIncreaseInRefinanceLoans@http://www.jsc.gov.jo/xbrl/2017-12-31/lab-rol_dfsp/ReportingLabel</t>
  </si>
  <si>
    <t>jsc-rep_core_2017-12-31.xsd#jsc-rep_AdjustmentsForEmployeesHousingLoans@http://www.jsc.gov.jo/xbrl/2017-12-31/lab-rol_dfsp/ReportingLabel</t>
  </si>
  <si>
    <t>jsc-rep_core_2017-12-31.xsd#jsc-rep_AdjustmentsForDecreaseIncreaseInBonds@http://www.jsc.gov.jo/xbrl/2017-12-31/lab-rol_dfsp/ReportingLabel</t>
  </si>
  <si>
    <t>jsc-rep_core_2017-12-31.xsd#jsc-rep_AdjustmentsForDecreaseIncreaseInGovernmentsLoan@http://www.jsc.gov.jo/xbrl/2017-12-31/lab-rol_dfsp/ReportingLabel</t>
  </si>
  <si>
    <t>full_ifrs-cor_2017-03-09.xsd#ifrs-full_AdjustmentsForIncreaseDecreaseInOtherCurrentLiabilities@http://www.jsc.gov.jo/xbrl/2017-12-31/lab-rol_dfsp/ReportingLabel</t>
  </si>
  <si>
    <t>full_ifrs-cor_2017-03-09.xsd#ifrs-full_CashFlowsFromUsedInOperations@http://www.jsc.gov.jo/xbrl/2017-12-31/lab-rol_dfsp/ReportingNetLabel</t>
  </si>
  <si>
    <t>full_ifrs-cor_2017-03-09.xsd#ifrs-full_DividendsPaidClassifiedAsOperatingActivities@http://www.jsc.gov.jo/xbrl/2017-12-31/lab-rol_dfsp/ReportingLabel</t>
  </si>
  <si>
    <t>full_ifrs-cor_2017-03-09.xsd#ifrs-full_DividendsReceivedClassifiedAsOperatingActivities@http://www.jsc.gov.jo/xbrl/2017-12-31/lab-rol_dfsp/ReportingLabel</t>
  </si>
  <si>
    <t>full_ifrs-cor_2017-03-09.xsd#ifrs-full_InterestPaidClassifiedAsOperatingActivities@http://www.jsc.gov.jo/xbrl/2017-12-31/lab-rol_dfsp/ReportingLabel</t>
  </si>
  <si>
    <t>full_ifrs-cor_2017-03-09.xsd#ifrs-full_InterestReceivedClassifiedAsOperatingActivities@http://www.jsc.gov.jo/xbrl/2017-12-31/lab-rol_dfsp/ReportingLabel</t>
  </si>
  <si>
    <t>full_ifrs-cor_2017-03-09.xsd#ifrs-full_IncomeTaxesPaidRefundClassifiedAsOperatingActivities@http://www.jsc.gov.jo/xbrl/2017-12-31/lab-rol_dfsp/ReportingLabel</t>
  </si>
  <si>
    <t>full_ifrs-cor_2017-03-09.xsd#ifrs-full_OtherInflowsOutflowsOfCashClassifiedAsOperatingActivities@http://www.jsc.gov.jo/xbrl/2017-12-31/lab-rol_dfsp/ReportingLabel</t>
  </si>
  <si>
    <t>full_ifrs-cor_2017-03-09.xsd#ifrs-full_CashFlowsFromUsedInOperatingActivities@http://www.jsc.gov.jo/xbrl/2017-12-31/lab-rol_dfsp/ReportingNetLabel</t>
  </si>
  <si>
    <t>full_ifrs-cor_2017-03-09.xsd#ifrs-full_CashFlowsFromUsedInInvestingActivitiesAbstract@http://www.jsc.gov.jo/xbrl/2017-12-31/lab-rol_dfsp/ReportingLabel</t>
  </si>
  <si>
    <t>full_ifrs-cor_2017-03-09.xsd#ifrs-full_CashFlowsFromLosingControlOfSubsidiariesOrOtherBusinessesClassifiedAsInvestingActivities@http://www.jsc.gov.jo/xbrl/2017-12-31/lab-rol_dfsp/ReportingLabel</t>
  </si>
  <si>
    <t>jsc-rep_core_2017-12-31.xsd#jsc-rep_ProceedsFromSalesOfInterestsInSubsidiariesOrAssociates@http://www.jsc.gov.jo/xbrl/2017-12-31/lab-rol_dfsp/ReportingLabel</t>
  </si>
  <si>
    <t>jsc-rep_core_2017-12-31.xsd#jsc-rep_AdvancePaymentOnInvestmentInAssociateSubsidiary@http://www.jsc.gov.jo/xbrl/2017-12-31/lab-rol_dfsp/ReportingLabel</t>
  </si>
  <si>
    <t>full_ifrs-cor_2017-03-09.xsd#ifrs-full_CashFlowsUsedInObtainingControlOfSubsidiariesOrOtherBusinessesClassifiedAsInvestingActivities@http://www.jsc.gov.jo/xbrl/2017-12-31/lab-rol_dfsp/ReportingLabel</t>
  </si>
  <si>
    <t>full_ifrs-cor_2017-03-09.xsd#ifrs-full_OtherCashReceiptsFromSalesOfEquityOrDebtInstrumentsOfOtherEntitiesClassifiedAsInvestingActivities@http://www.jsc.gov.jo/xbrl/2017-12-31/lab-rol_dfsp/ReportingLabel</t>
  </si>
  <si>
    <t>full_ifrs-cor_2017-03-09.xsd#ifrs-full_OtherCashPaymentsToAcquireEquityOrDebtInstrumentsOfOtherEntitiesClassifiedAsInvestingActivities@http://www.jsc.gov.jo/xbrl/2017-12-31/lab-rol_dfsp/ReportingLabel</t>
  </si>
  <si>
    <t>full_ifrs-cor_2017-03-09.xsd#ifrs-full_OtherCashReceiptsFromSalesOfInterestsInJointVenturesClassifiedAsInvestingActivities@http://www.jsc.gov.jo/xbrl/2017-12-31/lab-rol_dfsp/ReportingLabel</t>
  </si>
  <si>
    <t>full_ifrs-cor_2017-03-09.xsd#ifrs-full_OtherCashPaymentsToAcquireInterestsInJointVenturesClassifiedAsInvestingActivities@http://www.jsc.gov.jo/xbrl/2017-12-31/lab-rol_dfsp/ReportingLabel</t>
  </si>
  <si>
    <t>full_ifrs-cor_2017-03-09.xsd#ifrs-full_ProceedsFromSalesOfPropertyPlantAndEquipmentClassifiedAsInvestingActivities@http://www.jsc.gov.jo/xbrl/2017-12-31/lab-rol_dfsp/ReportingLabel</t>
  </si>
  <si>
    <t>full_ifrs-cor_2017-03-09.xsd#ifrs-full_PurchaseOfPropertyPlantAndEquipmentClassifiedAsInvestingActivities@http://www.jsc.gov.jo/xbrl/2017-12-31/lab-rol_dfsp/ReportingLabel</t>
  </si>
  <si>
    <t>full_ifrs-cor_2017-03-09.xsd#ifrs-full_ProceedsFromSalesOfIntangibleAssetsClassifiedAsInvestingActivities@http://www.jsc.gov.jo/xbrl/2017-12-31/lab-rol_dfsp/ReportingLabel</t>
  </si>
  <si>
    <t>full_ifrs-cor_2017-03-09.xsd#ifrs-full_PurchaseOfIntangibleAssetsClassifiedAsInvestingActivities@http://www.jsc.gov.jo/xbrl/2017-12-31/lab-rol_dfsp/ReportingLabel</t>
  </si>
  <si>
    <t>jsc-rep_core_2017-12-31.xsd#jsc-rep_PaymentFromContingentLiabilityProvisionClassifiedAsInvestingActivities@http://www.jsc.gov.jo/xbrl/2017-12-31/lab-rol_dfsp/ReportingLabel</t>
  </si>
  <si>
    <t>jsc-rep_core_2017-12-31.xsd#jsc-rep_PaymentForInvestmentInWakala@http://www.jsc.gov.jo/xbrl/2017-12-31/lab-rol_dfsp/ReportingLabel</t>
  </si>
  <si>
    <t>jsc-rep_core_2017-12-31.xsd#jsc-rep_ProceedsFromPaymentsForInvestmentInWakalaInvestmentContract@http://www.jsc.gov.jo/xbrl/2017-12-31/lab-rol_dfsp/ReportingLabel</t>
  </si>
  <si>
    <t>full_ifrs-cor_2017-03-09.xsd#ifrs-full_ProceedsFromSalesOfInvestmentProperty</t>
  </si>
  <si>
    <t>full_ifrs-cor_2017-03-09.xsd#ifrs-full_PurchaseOfInvestmentProperty</t>
  </si>
  <si>
    <t>jsc-rep_core_2017-12-31.xsd#jsc-rep_ProceedsFromSalesOfInvestmentLand</t>
  </si>
  <si>
    <t>jsc-rep_core_2017-12-31.xsd#jsc-rep_PurchaseOfInvestmentLand</t>
  </si>
  <si>
    <t>jsc-rep_core_2017-12-31.xsd#jsc-rep_ProceedsFromPaymentsForDevelopmentProjectExpenditure@http://www.jsc.gov.jo/xbrl/2017-12-31/lab-rol_dfsp/ReportingLabel</t>
  </si>
  <si>
    <t>jsc-rep_core_2017-12-31.xsd#jsc-rep_ProceedsFromSalesOfPropertiesSeizedAgainstDebt@http://www.jsc.gov.jo/xbrl/2017-12-31/lab-rol_dfsp/ReportingLabel</t>
  </si>
  <si>
    <t>jsc-rep_core_2017-12-31.xsd#jsc-rep_ProceedsFromPurchaseOfFinancialAssetsAtFairValueThroughComprehensiveIncome@http://www.jsc.gov.jo/xbrl/2017-12-31/lab-rol_dfsp/ReportingLabel</t>
  </si>
  <si>
    <t>jsc-rep_core_2017-12-31.xsd#jsc-rep_ProceedsFromPurchaseOfFinancialAssetsAtFairValueThroughProfitAndLoss@http://www.jsc.gov.jo/xbrl/2017-12-31/lab-rol_dfsp/ReportingLabel</t>
  </si>
  <si>
    <t>full_ifrs-cor_2017-03-09.xsd#ifrs-full_PurchaseOfInterestsInAssociates@http://www.jsc.gov.jo/xbrl/2017-12-31/lab-rol_dfsp/ReportingLabel</t>
  </si>
  <si>
    <t>full_ifrs-cor_2017-03-09.xsd#ifrs-full_ProceedsFromSalesOfInterestsInAssociates@http://www.jsc.gov.jo/xbrl/2017-12-31/lab-rol_dfsp/ReportingLabel</t>
  </si>
  <si>
    <t>jsc-rep_core_2017-12-31.xsd#jsc-rep_ProceedsFromSaleOfFinancialAssetsAtAmortisedCost@http://www.jsc.gov.jo/xbrl/2017-12-31/lab-rol_dfsp/ReportingLabel</t>
  </si>
  <si>
    <t>jsc-rep_core_2017-12-31.xsd#jsc-rep_PurchaseOfFinancialAssetsAtAmortisedCost</t>
  </si>
  <si>
    <t>full_ifrs-cor_2017-03-09.xsd#ifrs-full_ProceedsFromOtherLongtermAssetsClassifiedAsInvestingActivities@http://www.jsc.gov.jo/xbrl/2017-12-31/lab-rol_dfsp/ReportingLabel</t>
  </si>
  <si>
    <t>full_ifrs-cor_2017-03-09.xsd#ifrs-full_PurchaseOfOtherLongtermAssetsClassifiedAsInvestingActivities@http://www.jsc.gov.jo/xbrl/2017-12-31/lab-rol_dfsp/ReportingLabel</t>
  </si>
  <si>
    <t>full_ifrs-cor_2017-03-09.xsd#ifrs-full_ProceedsFromGovernmentGrantsClassifiedAsInvestingActivities@http://www.jsc.gov.jo/xbrl/2017-12-31/lab-rol_dfsp/ReportingLabel</t>
  </si>
  <si>
    <t>full_ifrs-cor_2017-03-09.xsd#ifrs-full_CashAdvancesAndLoansMadeToOtherPartiesClassifiedAsInvestingActivities@http://www.jsc.gov.jo/xbrl/2017-12-31/lab-rol_dfsp/ReportingLabel</t>
  </si>
  <si>
    <t>full_ifrs-cor_2017-03-09.xsd#ifrs-full_CashReceiptsFromRepaymentOfAdvancesAndLoansMadeToOtherPartiesClassifiedAsInvestingActivities@http://www.jsc.gov.jo/xbrl/2017-12-31/lab-rol_dfsp/ReportingLabel</t>
  </si>
  <si>
    <t>full_ifrs-cor_2017-03-09.xsd#ifrs-full_CashPaymentsForFutureContractsForwardContractsOptionContractsAndSwapContractsClassifiedAsInvestingActivities@http://www.jsc.gov.jo/xbrl/2017-12-31/lab-rol_dfsp/ReportingLabel</t>
  </si>
  <si>
    <t>full_ifrs-cor_2017-03-09.xsd#ifrs-full_DividendsReceivedFromAssociatesClassifiedAsInvestingActivities@http://www.jsc.gov.jo/xbrl/2017-12-31/lab-rol_dfsp/ReportingLabel</t>
  </si>
  <si>
    <t>jsc-rep_core_2017-12-31.xsd#jsc-rep_CashFlowsFromUsedInDecreaseIncreaseInLongtermDepositsAtBanks@http://www.jsc.gov.jo/xbrl/2017-12-31/lab-rol_dfsp/ReportingLabel</t>
  </si>
  <si>
    <t>full_ifrs-cor_2017-03-09.xsd#ifrs-full_CashReceiptsFromFutureContractsForwardContractsOptionContractsAndSwapContractsClassifiedAsInvestingActivities@http://www.jsc.gov.jo/xbrl/2017-12-31/lab-rol_dfsp/ReportingLabel</t>
  </si>
  <si>
    <t>full_ifrs-cor_2017-03-09.xsd#ifrs-full_DividendsReceivedClassifiedAsInvestingActivities@http://www.jsc.gov.jo/xbrl/2017-12-31/lab-rol_dfsp/ReportingLabel</t>
  </si>
  <si>
    <t>full_ifrs-cor_2017-03-09.xsd#ifrs-full_InterestPaidClassifiedAsInvestingActivities@http://www.jsc.gov.jo/xbrl/2017-12-31/lab-rol_dfsp/ReportingLabel</t>
  </si>
  <si>
    <t>full_ifrs-cor_2017-03-09.xsd#ifrs-full_InterestReceivedClassifiedAsInvestingActivities@http://www.jsc.gov.jo/xbrl/2017-12-31/lab-rol_dfsp/ReportingLabel</t>
  </si>
  <si>
    <t>jsc-rep_core_2017-12-31.xsd#jsc-rep_ProceedsFromDividendsClassifiedAsInvestingActivities@http://www.jsc.gov.jo/xbrl/2017-12-31/lab-rol_dfsp/ReportingLabel</t>
  </si>
  <si>
    <t>full_ifrs-cor_2017-03-09.xsd#ifrs-full_IncomeTaxesPaidRefundClassifiedAsInvestingActivities@http://www.jsc.gov.jo/xbrl/2017-12-31/lab-rol_dfsp/ReportingLabel</t>
  </si>
  <si>
    <t>full_ifrs-cor_2017-03-09.xsd#ifrs-full_OtherInflowsOutflowsOfCashClassifiedAsInvestingActivities@http://www.jsc.gov.jo/xbrl/2017-12-31/lab-rol_dfsp/ReportingLabel</t>
  </si>
  <si>
    <t>full_ifrs-cor_2017-03-09.xsd#ifrs-full_CashFlowsFromUsedInInvestingActivities@http://www.jsc.gov.jo/xbrl/2017-12-31/lab-rol_dfsp/ReportingNetLabel</t>
  </si>
  <si>
    <t>full_ifrs-cor_2017-03-09.xsd#ifrs-full_CashFlowsFromUsedInFinancingActivitiesAbstract@http://www.jsc.gov.jo/xbrl/2017-12-31/lab-rol_dfsp/ReportingLabel</t>
  </si>
  <si>
    <t>full_ifrs-cor_2017-03-09.xsd#ifrs-full_ProceedsFromChangesInOwnershipInterestsInSubsidiaries</t>
  </si>
  <si>
    <t>full_ifrs-cor_2017-03-09.xsd#ifrs-full_PaymentsFromChangesInOwnershipInterestsInSubsidiaries</t>
  </si>
  <si>
    <t>jsc-rep_core_2017-12-31.xsd#jsc-rep_ProceedsFromPaymentsFromIncreaseDecreaseInCapital@http://www.jsc.gov.jo/xbrl/2017-12-31/lab-rol_dfsp/ReportingLabel</t>
  </si>
  <si>
    <t>jsc-rep_core_2017-12-31.xsd#jsc-rep_CashInflowsFromAccruedChecksClassifiedAsFinancingActivities@http://www.jsc.gov.jo/xbrl/2017-12-31/lab-rol_dfsp/ReportingLabel</t>
  </si>
  <si>
    <t>jsc-rep_core_2017-12-31.xsd#jsc-rep_CashOutflowsFromAccruedChecksClassifiedAsFinancingActivities@http://www.jsc.gov.jo/xbrl/2017-12-31/lab-rol_dfsp/ReportingLabel</t>
  </si>
  <si>
    <t>jsc-rep_core_2017-12-31.xsd#jsc-rep_AdvancesPaymentOnInvestmentClassifiedAsFinancingActivities@http://www.jsc.gov.jo/xbrl/2017-12-31/lab-rol_dfsp/ReportingLabel</t>
  </si>
  <si>
    <t>jsc-rep_core_2017-12-31.xsd#jsc-rep_RestrictedBankBalancesClassifiedAsFinancingActivities@http://www.jsc.gov.jo/xbrl/2017-12-31/lab-rol_dfsp/ReportingLabel</t>
  </si>
  <si>
    <t>jsc-rep_core_2017-12-31.xsd#jsc-rep_ProceedsFromLoansClassifiedAsFinancingActivities@http://www.jsc.gov.jo/xbrl/2017-12-31/lab-rol_dfsp/ReportingLabel</t>
  </si>
  <si>
    <t>jsc-rep_core_2017-12-31.xsd#jsc-rep_RepaymentsOfLoansClassifiedAsFinancingActivities@http://www.jsc.gov.jo/xbrl/2017-12-31/lab-rol_dfsp/ReportingLabel</t>
  </si>
  <si>
    <t>jsc-rep_core_2017-12-31.xsd#jsc-rep_CashFlowsFromUsedInRestrictedFinancialAssetsMeasuredAtAmortizedCostClassifiedAsFinancingActivities@http://www.jsc.gov.jo/xbrl/2017-12-31/lab-rol_dfsp/ReportingLabel</t>
  </si>
  <si>
    <t>jsc-rep_core_2017-12-31.xsd#jsc-rep_CashFlowsFromUsedInStartupMicroProjectsLoansClassifiedAsFinancingActivities@http://www.jsc.gov.jo/xbrl/2017-12-31/lab-rol_dfsp/ReportingLabel</t>
  </si>
  <si>
    <t>full_ifrs-cor_2017-03-09.xsd#ifrs-full_ProceedsFromIssuingOtherEquityInstruments@http://www.jsc.gov.jo/xbrl/2017-12-31/lab-rol_dfsp/ReportingLabel</t>
  </si>
  <si>
    <t>jsc-rep_core_2017-12-31.xsd#jsc-rep_CashFlowsFromUsedInNonControllingInterestInSubsidiarysPaidInCapitalClassifiedAsFinancingActivities@http://www.jsc.gov.jo/xbrl/2017-12-31/lab-rol_dfsp/ReportingLabel</t>
  </si>
  <si>
    <t>jsc-rep_core_2017-12-31.xsd#jsc-rep_PaymentsForAcquisitionOfNoncontrollingInterestsClassifiedAsFinancingActivities@http://www.jsc.gov.jo/xbrl/2017-12-31/lab-rol_dfsp/ReportingLabel</t>
  </si>
  <si>
    <t>full_ifrs-cor_2017-03-09.xsd#ifrs-full_ProceedsFromSaleOrIssueOfTreasuryShares@http://www.jsc.gov.jo/xbrl/2017-12-31/lab-rol_dfsp/ReportingLabel</t>
  </si>
  <si>
    <t>full_ifrs-cor_2017-03-09.xsd#ifrs-full_PaymentsToAcquireOrRedeemEntitysShares</t>
  </si>
  <si>
    <t>full_ifrs-cor_2017-03-09.xsd#ifrs-full_PaymentsOfOtherEquityInstruments</t>
  </si>
  <si>
    <t>full_ifrs-cor_2017-03-09.xsd#ifrs-full_ProceedsFromBorrowingsClassifiedAsFinancingActivities@http://www.jsc.gov.jo/xbrl/2017-12-31/lab-rol_dfsp/ReportingLabel</t>
  </si>
  <si>
    <t>full_ifrs-cor_2017-03-09.xsd#ifrs-full_RepaymentsOfBorrowingsClassifiedAsFinancingActivities@http://www.jsc.gov.jo/xbrl/2017-12-31/lab-rol_dfsp/ReportingLabel</t>
  </si>
  <si>
    <t>full_ifrs-cor_2017-03-09.xsd#ifrs-full_PaymentsOfFinanceLeaseLiabilitiesClassifiedAsFinancingActivities@http://www.jsc.gov.jo/xbrl/2017-12-31/lab-rol_dfsp/ReportingLabel</t>
  </si>
  <si>
    <t>full_ifrs-cor_2017-03-09.xsd#ifrs-full_PaymentsOfLeaseLiabilitiesClassifiedAsFinancingActivities@http://www.jsc.gov.jo/xbrl/2017-12-31/lab-rol_dfsp/ReportingLabel</t>
  </si>
  <si>
    <t>full_ifrs-cor_2017-03-09.xsd#ifrs-full_ProceedsFromGovernmentGrantsClassifiedAsFinancingActivities@http://www.jsc.gov.jo/xbrl/2017-12-31/lab-rol_dfsp/ReportingLabel</t>
  </si>
  <si>
    <t>full_ifrs-cor_2017-03-09.xsd#ifrs-full_DividendsPaidClassifiedAsFinancingActivities@http://www.jsc.gov.jo/xbrl/2017-12-31/lab-rol_dfsp/ReportingLabel</t>
  </si>
  <si>
    <t>full_ifrs-cor_2017-03-09.xsd#ifrs-full_InterestPaidClassifiedAsFinancingActivities@http://www.jsc.gov.jo/xbrl/2017-12-31/lab-rol_dfsp/ReportingLabel</t>
  </si>
  <si>
    <t>full_ifrs-cor_2017-03-09.xsd#ifrs-full_IncomeTaxesPaidRefundClassifiedAsFinancingActivities@http://www.jsc.gov.jo/xbrl/2017-12-31/lab-rol_dfsp/ReportingLabel</t>
  </si>
  <si>
    <t>jsc-rep_core_2017-12-31.xsd#jsc-rep_CashAdvancesAndLoansFromToRelatedParties@http://www.jsc.gov.jo/xbrl/2017-12-31/lab-rol_dfsp/ReportingLabel</t>
  </si>
  <si>
    <t>jsc-rep_core_2017-12-31.xsd#jsc-rep_ProceedsFromRepaymentsOfDebtsFromBanksClassifiedAsFinancingActivities@http://www.jsc.gov.jo/xbrl/2017-12-31/lab-rol_dfsp/ReportingLabel</t>
  </si>
  <si>
    <t>full_ifrs-cor_2017-03-09.xsd#ifrs-full_OtherInflowsOutflowsOfCashClassifiedAsFinancingActivities@http://www.jsc.gov.jo/xbrl/2017-12-31/lab-rol_dfsp/ReportingLabel</t>
  </si>
  <si>
    <t>jsc-rep_core_2017-12-31.xsd#jsc-rep_ProceedsFromRepaymentsOfLoansClassifiedAsFinancingActivities@http://www.jsc.gov.jo/xbrl/2017-12-31/lab-rol_dfsp/ReportingLabel</t>
  </si>
  <si>
    <t>full_ifrs-cor_2017-03-09.xsd#ifrs-full_PaymentsForDebtIssueCosts@http://www.jsc.gov.jo/xbrl/2017-12-31/lab-rol_dfsp/ReportingLabel</t>
  </si>
  <si>
    <t>full_ifrs-cor_2017-03-09.xsd#ifrs-full_CashFlowsFromUsedInFinancingActivities@http://www.jsc.gov.jo/xbrl/2017-12-31/lab-rol_dfsp/ReportingNetLabel</t>
  </si>
  <si>
    <t>full_ifrs-cor_2017-03-09.xsd#ifrs-full_IncreaseDecreaseInCashAndCashEquivalentsBeforeEffectOfExchangeRateChanges@http://www.jsc.gov.jo/xbrl/2017-12-31/lab-rol_dfsp/ReportingNetLabel</t>
  </si>
  <si>
    <t>full_ifrs-cor_2017-03-09.xsd#ifrs-full_EffectOfExchangeRateChangesOnCashAndCashEquivalentsAbstract</t>
  </si>
  <si>
    <t>full_ifrs-cor_2017-03-09.xsd#ifrs-full_EffectOfExchangeRateChangesOnCashAndCashEquivalents</t>
  </si>
  <si>
    <t>full_ifrs-cor_2017-03-09.xsd#ifrs-full_IncreaseDecreaseInCashAndCashEquivalents@http://www.jsc.gov.jo/xbrl/2017-12-31/lab-rol_dfsp/ReportingNetLabel</t>
  </si>
  <si>
    <t>full_ifrs-cor_2017-03-09.xsd#ifrs-full_CashAndCashEquivalents@http://www.xbrl.org/2003/role/periodStartLabel</t>
  </si>
  <si>
    <t>full_ifrs-cor_2017-03-09.xsd#ifrs-full_CashAndCashEquivalents@http://www.xbrl.org/2003/role/periodEndLabel</t>
  </si>
  <si>
    <t>jsc-rep_core_2017-12-31.xsd#jsc-rep_NonCashTransactionsAbstract</t>
  </si>
  <si>
    <t>jsc-rep_core_2017-12-31.xsd#jsc-rep_PropertiesSeizedAgainstDebtNonCashTransaction@http://www.jsc.gov.jo/xbrl/2017-12-31/lab-rol_dfsp/ReportingLabel</t>
  </si>
  <si>
    <t>jsc-rep_core_2017-12-31.xsd#jsc-rep_OtherNonCashTransaction@http://www.jsc.gov.jo/xbrl/2017-12-31/lab-rol_dfsp/ReportingLabel</t>
  </si>
  <si>
    <t>jsc-rep_core_2017-12-31.xsd#jsc-rep_NonCashTransactionAmount@http://www.jsc.gov.jo/xbrl/2017-12-31/lab-rol_dfsp/ReportingTotalLabel</t>
  </si>
  <si>
    <t>631ed72f-4467-49f6-ad11-8eb71cc746d1:~:SOCashFlowsIndirectMethod_2_TBLYT:~:NotMandatory:~:False:~:1:~:True:~:&lt;?xml version="1.0" encoding="utf-16"?&gt;_x000D_
&lt;Customization xmlns:xsi="http://www.w3.org/2001/XMLSchema-instance" xmlns:xsd="http://www.w3.org/2001/XMLSchema" ComparitiveDate="False" LayoutByDate="False" LayoutByCompany="False" ShowAllDomains="True" TotalDomain="False" DefaultDates="1" /&gt;:~:LytTxb:~:jsc-rep_core_2017-12-31.xsd#jsc-rep_NonCashTransactionTable:~:False:~:True:~:full_ifrs-cor_2017-03-09.xsd#ifrs-full_StatementOfCashFlowsAbstract@http://www.xbrl.org/2003/role/label::jsc-rep_core_2017-12-31.xsd#jsc-rep_NonCashTransactionAbstract@http://www.xbrl.org/2003/role/label::jsc-rep_core_2017-12-31.xsd#jsc-rep_NonCashTransactionLineItems@http://www.xbrl.org/2003/role/label:~:jsc-rep_core_2017-12-31.xsd#jsc-rep_NonCashTransactionTable</t>
  </si>
  <si>
    <t>jsc-rep_core_2017-12-31.xsd#jsc-rep_NonCashTransactionAbstract</t>
  </si>
  <si>
    <t>jsc-rep_core_2017-12-31.xsd#jsc-rep_NonCashTransactionLineItems</t>
  </si>
  <si>
    <t>jsc-rep_core_2017-12-31.xsd#jsc-rep_DisclosureOfNonCashTransactionTextBlock@http://www.jsc.gov.jo/xbrl/2017-12-31/lab-rol_dfsp/ReportingLabel</t>
  </si>
  <si>
    <t>jsc-rep_core_2017-12-31.xsd#jsc-rep_NonCashTransactionTable::jsc-rep_core_2017-12-31.xsd#jsc-rep_LanguageAxis::jsc-rep_core_2017-12-31.xsd#jsc-rep_EnglishMember</t>
  </si>
  <si>
    <t>jsc-rep_core_2017-12-31.xsd#jsc-rep_NonCashTransactionTable::jsc-rep_core_2017-12-31.xsd#jsc-rep_LanguageAxis::jsc-rep_core_2017-12-31.xsd#jsc-rep_ArabicMember</t>
  </si>
  <si>
    <t>jsc-rep_core_2017-12-31.xsd#jsc-rep_NonCashTransactionTable::jsc-rep_core_2017-12-31.xsd#jsc-rep_LanguageAxis</t>
  </si>
  <si>
    <t>97054014-3ffb-4a79-b770-e2bfee5d54b7:~:AtleastOneValueInAnyLayout:~:True:~:&lt;?xml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/&gt;:~:http://www.jsc.gov.jo/xbrl/2017-12-31/dfsp_entry/roles/NotesSubclassificationsOfLiabilitiesAndEquities:~:None</t>
  </si>
  <si>
    <t>jsc-rep_core_2017-12-31.xsd#jsc-rep_SubclassificationsOfLiabilitiesAndEquitiesAbstract</t>
  </si>
  <si>
    <t>full_ifrs-cor_2017-03-09.xsd#ifrs-full_OtherReservesAbstract</t>
  </si>
  <si>
    <t>full_ifrs-cor_2017-03-09.xsd#ifrs-full_RevaluationSurplus</t>
  </si>
  <si>
    <t>full_ifrs-cor_2017-03-09.xsd#ifrs-full_ReserveOfExchangeDifferencesOnTranslation@http://www.jsc.gov.jo/xbrl/2017-12-31/lab-rol_dfsp/ReportingLabel</t>
  </si>
  <si>
    <t>jsc-rep_core_2017-12-31.xsd#jsc-rep_GeneralBankingRiskReserve@http://www.jsc.gov.jo/xbrl/2017-12-31/lab-rol_dfsp/ReportingLabel</t>
  </si>
  <si>
    <t>full_ifrs-cor_2017-03-09.xsd#ifrs-full_ReserveOfCashFlowHedges</t>
  </si>
  <si>
    <t>full_ifrs-cor_2017-03-09.xsd#ifrs-full_ReserveOfGainsAndLossesOnHedgingInstrumentsThatHedgeInvestmentsInEquityInstruments</t>
  </si>
  <si>
    <t>full_ifrs-cor_2017-03-09.xsd#ifrs-full_ReserveOfChangeInValueOfTimeValueOfOptions</t>
  </si>
  <si>
    <t>full_ifrs-cor_2017-03-09.xsd#ifrs-full_ReserveOfChangeInValueOfForwardElementsOfForwardContracts</t>
  </si>
  <si>
    <t>jsc-rep_core_2017-12-31.xsd#jsc-rep_ReserveOfForeignCurrencyTranslationDifferencesResultingFromConsolidationOfFinancialStatementsOfForeignSubsidiaries@http://www.jsc.gov.jo/xbrl/2017-12-31/lab-rol_dfsp/ReportingLabel</t>
  </si>
  <si>
    <t>full_ifrs-cor_2017-03-09.xsd#ifrs-full_ReserveOfChangeInValueOfForeignCurrencyBasisSpreads</t>
  </si>
  <si>
    <t>full_ifrs-cor_2017-03-09.xsd#ifrs-full_ReserveOfGainsAndLossesOnFinancialAssetsMeasuredAtFairValueThroughOtherComprehensiveIncome</t>
  </si>
  <si>
    <t>full_ifrs-cor_2017-03-09.xsd#ifrs-full_ReserveOfSharebasedPayments</t>
  </si>
  <si>
    <t>full_ifrs-cor_2017-03-09.xsd#ifrs-full_ReserveOfRemeasurementsOfDefinedBenefitPlans</t>
  </si>
  <si>
    <t>full_ifrs-cor_2017-03-09.xsd#ifrs-full_AmountRecognisedInOtherComprehensiveIncomeAndAccumulatedInEquityRelatingToNoncurrentAssetsOrDisposalGroupsHeldForSale@http://www.jsc.gov.jo/xbrl/2017-12-31/lab-rol_dfsp/ReportingLabel</t>
  </si>
  <si>
    <t>full_ifrs-cor_2017-03-09.xsd#ifrs-full_ReserveOfGainsAndLossesFromInvestmentsInEquityInstruments</t>
  </si>
  <si>
    <t>full_ifrs-cor_2017-03-09.xsd#ifrs-full_ReserveOfChangeInFairValueOfFinancialLiabilityAttributableToChangeInCreditRiskOfLiability</t>
  </si>
  <si>
    <t>full_ifrs-cor_2017-03-09.xsd#ifrs-full_ReserveForCatastrophe</t>
  </si>
  <si>
    <t>full_ifrs-cor_2017-03-09.xsd#ifrs-full_ReserveForEqualisation@http://www.jsc.gov.jo/xbrl/2017-12-31/lab-rol_dfsp/ReportingLabel</t>
  </si>
  <si>
    <t>full_ifrs-cor_2017-03-09.xsd#ifrs-full_ReserveOfDiscretionaryParticipationFeatures</t>
  </si>
  <si>
    <t>full_ifrs-cor_2017-03-09.xsd#ifrs-full_ReserveOfEquityComponentOfConvertibleInstruments</t>
  </si>
  <si>
    <t>full_ifrs-cor_2017-03-09.xsd#ifrs-full_CapitalRedemptionReserve</t>
  </si>
  <si>
    <t>full_ifrs-cor_2017-03-09.xsd#ifrs-full_MergerReserve</t>
  </si>
  <si>
    <t>full_ifrs-cor_2017-03-09.xsd#ifrs-full_OtherReserves@http://www.jsc.gov.jo/xbrl/2017-12-31/lab-rol_dfsp/ReportingTotalLabel</t>
  </si>
  <si>
    <t>full_ifrs-cor_2017-03-09.xsd#ifrs-full_NoncurrentProvisionsAbstract</t>
  </si>
  <si>
    <t>jsc-rep_core_2017-12-31.xsd#jsc-rep_NoncurrentProvisionsForEmployeeBenefitsAbstract@http://www.jsc.gov.jo/xbrl/2017-12-31/lab-rol_dfsp/ReportingLabel</t>
  </si>
  <si>
    <t>jsc-rep_core_2017-12-31.xsd#jsc-rep_NoncurrentUnpaidLeavesProvision@http://www.jsc.gov.jo/xbrl/2017-12-31/lab-rol_dfsp/ReportingLabel</t>
  </si>
  <si>
    <t>jsc-rep_core_2017-12-31.xsd#jsc-rep_NoncurrentCompensationAndEndOfServiceIndemnityProvision@http://www.jsc.gov.jo/xbrl/2017-12-31/lab-rol_dfsp/ReportingLabel</t>
  </si>
  <si>
    <t>jsc-rep_core_2017-12-31.xsd#jsc-rep_NoncurrentProvisionsForEmployeeBenefitsBonus@http://www.jsc.gov.jo/xbrl/2017-12-31/lab-rol_dfsp/ReportingLabel</t>
  </si>
  <si>
    <t>full_ifrs-cor_2017-03-09.xsd#ifrs-full_NoncurrentProvisionsForEmployeeBenefits</t>
  </si>
  <si>
    <t>jsc-rep_core_2017-12-31.xsd#jsc-rep_NoncurrentProvisionsAgainstLoanGuarantee</t>
  </si>
  <si>
    <t>full_ifrs-cor_2017-03-09.xsd#ifrs-full_LongtermLegalProceedingsProvision@http://www.jsc.gov.jo/xbrl/2017-12-31/lab-rol_dfsp/ReportingLabel</t>
  </si>
  <si>
    <t>jsc-rep_core_2017-12-31.xsd#jsc-rep_NoncurrentContingentLiabilitiesProvision@http://www.jsc.gov.jo/xbrl/2017-12-31/lab-rol_dfsp/ReportingLabel</t>
  </si>
  <si>
    <t>full_ifrs-cor_2017-03-09.xsd#ifrs-full_NoncurrentRefundsProvision</t>
  </si>
  <si>
    <t>jsc-rep_core_2017-12-31.xsd#jsc-rep_NoncurrentProvisionsForImproperMedicalCoverage@http://www.jsc.gov.jo/xbrl/2017-12-31/lab-rol_dfsp/ReportingLabel</t>
  </si>
  <si>
    <t>jsc-rep_core_2017-12-31.xsd#jsc-rep_NoncurrentMiscellaneousOtherProvisions@http://www.jsc.gov.jo/xbrl/2017-12-31/lab-rol_dfsp/ReportingLabel</t>
  </si>
  <si>
    <t>jsc-rep_core_2017-12-31.xsd#jsc-rep_NoncurrentProvisionForJordanianUniversitiesFees@http://www.jsc.gov.jo/xbrl/2017-12-31/lab-rol_dfsp/ReportingLabel</t>
  </si>
  <si>
    <t>jsc-rep_core_2017-12-31.xsd#jsc-rep_NoncurrentProvisionScientificResearchFundFees@http://www.jsc.gov.jo/xbrl/2017-12-31/lab-rol_dfsp/ReportingLabel</t>
  </si>
  <si>
    <t>jsc-rep_core_2017-12-31.xsd#jsc-rep_NoncurrentProvisionForScientificResearchAndTraining@http://www.jsc.gov.jo/xbrl/2017-12-31/lab-rol_dfsp/ReportingLabel</t>
  </si>
  <si>
    <t>jsc-rep_core_2017-12-31.xsd#jsc-rep_NoncurrentConsultationProvisions@http://www.jsc.gov.jo/xbrl/2017-12-31/lab-rol_dfsp/ReportingLabel</t>
  </si>
  <si>
    <t>full_ifrs-cor_2017-03-09.xsd#ifrs-full_LongtermMiscellaneousOtherProvisions@http://www.jsc.gov.jo/xbrl/2017-12-31/lab-rol_dfsp/ReportingLabel</t>
  </si>
  <si>
    <t>full_ifrs-cor_2017-03-09.xsd#ifrs-full_NoncurrentProvisions@http://www.jsc.gov.jo/xbrl/2017-12-31/lab-rol_dfsp/ReportingTotalLabel</t>
  </si>
  <si>
    <t>full_ifrs-cor_2017-03-09.xsd#ifrs-full_NoncurrentPortionOfNoncurrentBorrowingsByTypeAbstract@http://www.jsc.gov.jo/xbrl/2017-12-31/lab-rol_dfsp/ReportingLabel</t>
  </si>
  <si>
    <t>full_ifrs-cor_2017-03-09.xsd#ifrs-full_NoncurrentPortionOfNoncurrentLoansReceived@http://www.jsc.gov.jo/xbrl/2017-12-31/lab-rol_dfsp/ReportingLabel</t>
  </si>
  <si>
    <t>full_ifrs-cor_2017-03-09.xsd#ifrs-full_NoncurrentPortionOfNoncurrentSecuredBankLoansReceived@http://www.jsc.gov.jo/xbrl/2017-12-31/lab-rol_dfsp/ReportingLabel</t>
  </si>
  <si>
    <t>full_ifrs-cor_2017-03-09.xsd#ifrs-full_NoncurrentPortionOfNoncurrentUnsecuredBankLoansReceived@http://www.jsc.gov.jo/xbrl/2017-12-31/lab-rol_dfsp/ReportingLabel</t>
  </si>
  <si>
    <t>jsc-rep_core_2017-12-31.xsd#jsc-rep_NoncurrentPortionOfNoncurrentBanksOverdraft@http://www.jsc.gov.jo/xbrl/2017-12-31/lab-rol_dfsp/ReportingLabel</t>
  </si>
  <si>
    <t>jsc-rep_core_2017-12-31.xsd#jsc-rep_NoncurrentPortionOfNoncurrentMinistryOfPlanningDeposits@http://www.jsc.gov.jo/xbrl/2017-12-31/lab-rol_dfsp/ReportingLabel</t>
  </si>
  <si>
    <t>jsc-rep_core_2017-12-31.xsd#jsc-rep_NoncurrentPortionOfNoncurrentStartupMicroProjectLoans@http://www.jsc.gov.jo/xbrl/2017-12-31/lab-rol_dfsp/ReportingLabel</t>
  </si>
  <si>
    <t>jsc-rep_core_2017-12-31.xsd#jsc-rep_NoncurrentPortionOfNoncurrentGovernmentLoan@http://www.jsc.gov.jo/xbrl/2017-12-31/lab-rol_dfsp/ReportingLabel</t>
  </si>
  <si>
    <t>jsc-rep_core_2017-12-31.xsd#jsc-rep_NoncurrentPortionOfNoncurrentBankFacilities@http://www.jsc.gov.jo/xbrl/2017-12-31/lab-rol_dfsp/ReportingLabel</t>
  </si>
  <si>
    <t>jsc-rep_core_2017-12-31.xsd#jsc-rep_NoncurrentPortionOfNoncurrentMarginFinancingFacilities@http://www.jsc.gov.jo/xbrl/2017-12-31/lab-rol_dfsp/ReportingLabel</t>
  </si>
  <si>
    <t>jsc-rep_core_2017-12-31.xsd#jsc-rep_NoncurrentPortionOfNoncurrentCentralBankLoan@http://www.jsc.gov.jo/xbrl/2017-12-31/lab-rol_dfsp/ReportingLabel</t>
  </si>
  <si>
    <t>jsc-rep_core_2017-12-31.xsd#jsc-rep_NoncurrentPortionOfNoncurrentSukukIssued@http://www.jsc.gov.jo/xbrl/2017-12-31/lab-rol_dfsp/ReportingLabel</t>
  </si>
  <si>
    <t>full_ifrs-cor_2017-03-09.xsd#ifrs-full_NoncurrentPortionOfNoncurrentBondsIssued@http://www.jsc.gov.jo/xbrl/2017-12-31/lab-rol_dfsp/ReportingLabel</t>
  </si>
  <si>
    <t>full_ifrs-cor_2017-03-09.xsd#ifrs-full_NoncurrentPortionOfNoncurrentNotesAndDebenturesIssued@http://www.jsc.gov.jo/xbrl/2017-12-31/lab-rol_dfsp/ReportingLabel</t>
  </si>
  <si>
    <t>full_ifrs-cor_2017-03-09.xsd#ifrs-full_NoncurrentPortionOfNoncurrentCommercialPapersIssued@http://www.jsc.gov.jo/xbrl/2017-12-31/lab-rol_dfsp/ReportingLabel</t>
  </si>
  <si>
    <t>jsc-rep_core_2017-12-31.xsd#jsc-rep_LongTermBorrowingsChecksPayable@http://www.jsc.gov.jo/xbrl/2017-12-31/lab-rol_dfsp/ReportingLabel</t>
  </si>
  <si>
    <t>jsc-rep_core_2017-12-31.xsd#jsc-rep_NoncurrentPortionOfNoncurrentAmountDueToBanks@http://www.jsc.gov.jo/xbrl/2017-12-31/lab-rol_dfsp/ReportingLabel</t>
  </si>
  <si>
    <t>full_ifrs-cor_2017-03-09.xsd#ifrs-full_NoncurrentPortionOfOtherNoncurrentBorrowings@http://www.jsc.gov.jo/xbrl/2017-12-31/lab-rol_dfsp/ReportingLabel</t>
  </si>
  <si>
    <t>full_ifrs-cor_2017-03-09.xsd#ifrs-full_LongtermBorrowings@http://www.jsc.gov.jo/xbrl/2017-12-31/lab-rol_dfsp/ReportingTotalLabel</t>
  </si>
  <si>
    <t>full_ifrs-cor_2017-03-09.xsd#ifrs-full_NoncurrentPayablesAbstract@http://www.jsc.gov.jo/xbrl/2017-12-31/lab-rol_dfsp/ReportingLabel</t>
  </si>
  <si>
    <t>full_ifrs-cor_2017-03-09.xsd#ifrs-full_NoncurrentPayablesToTradeSuppliers</t>
  </si>
  <si>
    <t>full_ifrs-cor_2017-03-09.xsd#ifrs-full_NoncurrentPayablesForPurchaseOfNoncurrentAssets</t>
  </si>
  <si>
    <t>jsc-rep_core_2017-12-31.xsd#jsc-rep_LongTermAmountDueToGovernment@http://www.jsc.gov.jo/xbrl/2017-12-31/lab-rol_dfsp/ReportingLabel</t>
  </si>
  <si>
    <t>full_ifrs-cor_2017-03-09.xsd#ifrs-full_DeferredIncomeClassifiedAsNoncurrent</t>
  </si>
  <si>
    <t>full_ifrs-cor_2017-03-09.xsd#ifrs-full_NoncurrentRetentionPayables</t>
  </si>
  <si>
    <t>full_ifrs-cor_2017-03-09.xsd#ifrs-full_OtherNoncurrentPayables@http://www.jsc.gov.jo/xbrl/2017-12-31/lab-rol_dfsp/ReportingLabel</t>
  </si>
  <si>
    <t>full_ifrs-cor_2017-03-09.xsd#ifrs-full_NoncurrentPayables@http://www.jsc.gov.jo/xbrl/2017-12-31/lab-rol_dfsp/ReportingTotalLabel</t>
  </si>
  <si>
    <t>full_ifrs-cor_2017-03-09.xsd#ifrs-full_CurrentProvisionsAbstract@http://www.jsc.gov.jo/xbrl/2017-12-31/lab-rol_dfsp/ReportingLabel</t>
  </si>
  <si>
    <t>jsc-rep_core_2017-12-31.xsd#jsc-rep_CurrentProvisionsForEmployeeBenefitsLeaveProvision@http://www.jsc.gov.jo/xbrl/2017-12-31/lab-rol_dfsp/ReportingLabel</t>
  </si>
  <si>
    <t>jsc-rep_core_2017-12-31.xsd#jsc-rep_CurrentProvisionsForEmployeeBenefitsEndOfServiceIndemnity@http://www.jsc.gov.jo/xbrl/2017-12-31/lab-rol_dfsp/ReportingLabel</t>
  </si>
  <si>
    <t>jsc-rep_core_2017-12-31.xsd#jsc-rep_CurrentProvisionsForEmployeeBenefitsBonus@http://www.jsc.gov.jo/xbrl/2017-12-31/lab-rol_dfsp/ReportingLabel</t>
  </si>
  <si>
    <t>full_ifrs-cor_2017-03-09.xsd#ifrs-full_ShorttermMiscellaneousOtherProvisions@http://www.jsc.gov.jo/xbrl/2017-12-31/lab-rol_dfsp/ReportingLabel</t>
  </si>
  <si>
    <t>full_ifrs-cor_2017-03-09.xsd#ifrs-full_CurrentProvisions@http://www.jsc.gov.jo/xbrl/2017-12-31/lab-rol_dfsp/ReportingTotalLabel</t>
  </si>
  <si>
    <t>full_ifrs-cor_2017-03-09.xsd#ifrs-full_CurrentBorrowingsAndCurrentPortionOfNoncurrentBorrowingsByTypeAbstract@http://www.jsc.gov.jo/xbrl/2017-12-31/lab-rol_dfsp/ReportingLabel</t>
  </si>
  <si>
    <t>jsc-rep_core_2017-12-31.xsd#jsc-rep_CurrentLoansReceived@http://www.jsc.gov.jo/xbrl/2017-12-31/lab-rol_dfsp/ReportingLabel</t>
  </si>
  <si>
    <t>jsc-rep_core_2017-12-31.xsd#jsc-rep_CurrentSukukIssued</t>
  </si>
  <si>
    <t>jsc-rep_core_2017-12-31.xsd#jsc-rep_CurrentSecuredBankLoansReceived</t>
  </si>
  <si>
    <t>full_ifrs-cor_2017-03-09.xsd#ifrs-full_BankOverdraftsClassifiedAsCashEquivalents@http://www.jsc.gov.jo/xbrl/2017-12-31/lab-rol_dfsp/ReportingLabel</t>
  </si>
  <si>
    <t>jsc-rep_core_2017-12-31.xsd#jsc-rep_CurrentUnsecuredBankLoansReceived</t>
  </si>
  <si>
    <t>jsc-rep_core_2017-12-31.xsd#jsc-rep_MinistryOfPlanningDepositsCurrent@http://www.jsc.gov.jo/xbrl/2017-12-31/lab-rol_dfsp/ReportingLabel</t>
  </si>
  <si>
    <t>jsc-rep_core_2017-12-31.xsd#jsc-rep_StartupMicroProjectLoansCurrent@http://www.jsc.gov.jo/xbrl/2017-12-31/lab-rol_dfsp/ReportingLabel</t>
  </si>
  <si>
    <t>jsc-rep_core_2017-12-31.xsd#jsc-rep_CurrentGovernmentLoansReceived@http://www.jsc.gov.jo/xbrl/2017-12-31/lab-rol_dfsp/ReportingLabel</t>
  </si>
  <si>
    <t>jsc-rep_core_2017-12-31.xsd#jsc-rep_CurrentCentralBankLoan@http://www.jsc.gov.jo/xbrl/2017-12-31/lab-rol_dfsp/ReportingLabel</t>
  </si>
  <si>
    <t>jsc-rep_core_2017-12-31.xsd#jsc-rep_CurrentDeferredChecksPayables@http://www.jsc.gov.jo/xbrl/2017-12-31/lab-rol_dfsp/ReportingLabel</t>
  </si>
  <si>
    <t>jsc-rep_core_2017-12-31.xsd#jsc-rep_CurrentBanksFacilities</t>
  </si>
  <si>
    <t>jsc-rep_core_2017-12-31.xsd#jsc-rep_CurrentBondsIssued</t>
  </si>
  <si>
    <t>jsc-rep_core_2017-12-31.xsd#jsc-rep_CurrentNotesAndDebenturesIssued</t>
  </si>
  <si>
    <t>jsc-rep_core_2017-12-31.xsd#jsc-rep_CurrentCommercialPapersIssued</t>
  </si>
  <si>
    <t>full_ifrs-cor_2017-03-09.xsd#ifrs-full_CurrentPortionOfLongtermBorrowings@http://www.jsc.gov.jo/xbrl/2017-12-31/lab-rol_dfsp/ReportingLabel</t>
  </si>
  <si>
    <t>jsc-rep_core_2017-12-31.xsd#jsc-rep_OtherCurrentBorrowings@http://www.jsc.gov.jo/xbrl/2017-12-31/lab-rol_dfsp/ReportingLabel</t>
  </si>
  <si>
    <t>full_ifrs-cor_2017-03-09.xsd#ifrs-full_CurrentBorrowingsAndCurrentPortionOfNoncurrentBorrowings@http://www.jsc.gov.jo/xbrl/2017-12-31/lab-rol_dfsp/ReportingTotalLabel</t>
  </si>
  <si>
    <t>full_ifrs-cor_2017-03-09.xsd#ifrs-full_TradeAndOtherCurrentPayablesAbstract@http://www.jsc.gov.jo/xbrl/2017-12-31/lab-rol_dfsp/ReportingLabel</t>
  </si>
  <si>
    <t>full_ifrs-cor_2017-03-09.xsd#ifrs-full_TradeAndOtherCurrentPayablesToTradeSuppliers@http://www.jsc.gov.jo/xbrl/2017-12-31/lab-rol_dfsp/ReportingLabel</t>
  </si>
  <si>
    <t>jsc-rep_core_2017-12-31.xsd#jsc-rep_CurrentBrokerageCustomersPayablesAbstract@http://www.jsc.gov.jo/xbrl/2017-12-31/lab-rol_dfsp/ReportingLabel</t>
  </si>
  <si>
    <t>jsc-rep_core_2017-12-31.xsd#jsc-rep_CurrentBrokerageCustomersPayablesSpot@http://www.jsc.gov.jo/xbrl/2017-12-31/lab-rol_dfsp/ReportingLabel</t>
  </si>
  <si>
    <t>jsc-rep_core_2017-12-31.xsd#jsc-rep_CurrentBrokerageCustomersPayablesMargin@http://www.jsc.gov.jo/xbrl/2017-12-31/lab-rol_dfsp/ReportingLabel</t>
  </si>
  <si>
    <t>jsc-rep_core_2017-12-31.xsd#jsc-rep_CurrentBrokerageCustomersPayablesOthers@http://www.jsc.gov.jo/xbrl/2017-12-31/lab-rol_dfsp/ReportingLabel</t>
  </si>
  <si>
    <t>jsc-rep_core_2017-12-31.xsd#jsc-rep_CurrentBrokerageCustomersPayables@http://www.jsc.gov.jo/xbrl/2017-12-31/lab-rol_dfsp/ReportingTotalLabel</t>
  </si>
  <si>
    <t>full_ifrs-cor_2017-03-09.xsd#ifrs-full_CurrentPayablesForPurchaseOfNoncurrentAssets</t>
  </si>
  <si>
    <t>full_ifrs-cor_2017-03-09.xsd#ifrs-full_AccrualsAndDeferredIncomeClassifiedAsCurrent</t>
  </si>
  <si>
    <t>full_ifrs-cor_2017-03-09.xsd#ifrs-full_OtherCurrentPayables</t>
  </si>
  <si>
    <t>full_ifrs-cor_2017-03-09.xsd#ifrs-full_TradeAndOtherCurrentPayables@http://www.jsc.gov.jo/xbrl/2017-12-31/lab-rol_dfsp/ReportingTotalLabel</t>
  </si>
  <si>
    <t>full_ifrs-cor_2017-03-09.xsd#ifrs-full_MiscellaneousCurrentLiabilitiesAbstract@http://www.jsc.gov.jo/xbrl/2017-12-31/lab-rol_dfsp/ReportingLabel</t>
  </si>
  <si>
    <t>jsc-rep_core_2017-12-31.xsd#jsc-rep_CurrentMedicalClaimsPayable@http://www.jsc.gov.jo/xbrl/2017-12-31/lab-rol_dfsp/ReportingLabel</t>
  </si>
  <si>
    <t>jsc-rep_core_2017-12-31.xsd#jsc-rep_ShareholdersDepositsPayableCurrent@http://www.jsc.gov.jo/xbrl/2017-12-31/lab-rol_dfsp/ReportingLabel</t>
  </si>
  <si>
    <t>jsc-rep_core_2017-12-31.xsd#jsc-rep_CurrentAccruedExpenses@http://www.jsc.gov.jo/xbrl/2017-12-31/lab-rol_dfsp/ReportingLabel</t>
  </si>
  <si>
    <t>jsc-rep_core_2017-12-31.xsd#jsc-rep_CurrentDeferredIncomePayables@http://www.jsc.gov.jo/xbrl/2017-12-31/lab-rol_dfsp/ReportingLabel</t>
  </si>
  <si>
    <t>jsc-rep_core_2017-12-31.xsd#jsc-rep_CurrentSocialSecurityWithholdingsPayables@http://www.jsc.gov.jo/xbrl/2017-12-31/lab-rol_dfsp/ReportingLabel</t>
  </si>
  <si>
    <t>jsc-rep_core_2017-12-31.xsd#jsc-rep_CurrentSocialCommitteeWithholdingsPayables@http://www.jsc.gov.jo/xbrl/2017-12-31/lab-rol_dfsp/ReportingLabel</t>
  </si>
  <si>
    <t>jsc-rep_core_2017-12-31.xsd#jsc-rep_CurrentSocialTakafulFundWithholdingsPayables@http://www.jsc.gov.jo/xbrl/2017-12-31/lab-rol_dfsp/ReportingLabel</t>
  </si>
  <si>
    <t>jsc-rep_core_2017-12-31.xsd#jsc-rep_CurrentStampsDeposits@http://www.jsc.gov.jo/xbrl/2017-12-31/lab-rol_dfsp/ReportingLabel</t>
  </si>
  <si>
    <t>jsc-rep_core_2017-12-31.xsd#jsc-rep_CurrentPayablesGovernment@http://www.jsc.gov.jo/xbrl/2017-12-31/lab-rol_dfsp/ReportingLabel</t>
  </si>
  <si>
    <t>jsc-rep_core_2017-12-31.xsd#jsc-rep_CurrentAdvanceDepositsReceived@http://www.jsc.gov.jo/xbrl/2017-12-31/lab-rol_dfsp/ReportingLabel</t>
  </si>
  <si>
    <t>jsc-rep_core_2017-12-31.xsd#jsc-rep_CurrentGuaranteesRedemption@http://www.jsc.gov.jo/xbrl/2017-12-31/lab-rol_dfsp/ReportingLabel</t>
  </si>
  <si>
    <t>jsc-rep_core_2017-12-31.xsd#jsc-rep_CurrentTaxAndSalesDeductionDeposits@http://www.jsc.gov.jo/xbrl/2017-12-31/lab-rol_dfsp/ReportingLabel</t>
  </si>
  <si>
    <t>jsc-rep_core_2017-12-31.xsd#jsc-rep_CurrentSubscriptionRefundsDeposit@http://www.jsc.gov.jo/xbrl/2017-12-31/lab-rol_dfsp/ReportingLabel</t>
  </si>
  <si>
    <t>jsc-rep_core_2017-12-31.xsd#jsc-rep_CurrentBarAssociationDeposits@http://www.jsc.gov.jo/xbrl/2017-12-31/lab-rol_dfsp/ReportingLabel</t>
  </si>
  <si>
    <t>jsc-rep_core_2017-12-31.xsd#jsc-rep_CurrentDeferredGrantsIncome@http://www.jsc.gov.jo/xbrl/2017-12-31/lab-rol_dfsp/ReportingLabel</t>
  </si>
  <si>
    <t>full_ifrs-cor_2017-03-09.xsd#ifrs-full_CurrentAdvances@http://www.jsc.gov.jo/xbrl/2017-12-31/lab-rol_dfsp/ReportingLabel</t>
  </si>
  <si>
    <t>jsc-rep_core_2017-12-31.xsd#jsc-rep_CurrentBoardOfDirectorsRemuneration@http://www.jsc.gov.jo/xbrl/2017-12-31/lab-rol_dfsp/ReportingLabel</t>
  </si>
  <si>
    <t>jsc-rep_core_2017-12-31.xsd#jsc-rep_CurrentAdvancesReceivedFromSuppliers@http://www.jsc.gov.jo/xbrl/2017-12-31/lab-rol_dfsp/ReportingLabel</t>
  </si>
  <si>
    <t>jsc-rep_core_2017-12-31.xsd#jsc-rep_MiscellaneousOtherCurrentLiabilities@http://www.jsc.gov.jo/xbrl/2017-12-31/lab-rol_dfsp/ReportingLabel</t>
  </si>
  <si>
    <t>full_ifrs-cor_2017-03-09.xsd#ifrs-full_OtherCurrentLiabilities@http://www.jsc.gov.jo/xbrl/2017-12-31/lab-rol_dfsp/ReportingTotalLabel</t>
  </si>
  <si>
    <t>29731908-c73a-4d36-98e4-0b40b00c5dfa:~:AtleastOneValueInAnyLayout:~:True:~:&lt;?xml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/&gt;:~:http://www.jsc.gov.jo/xbrl/2017-12-31/dfsp_entry/roles/NotesAnalysisOfIncomeAndExpenseByFunction:~:None</t>
  </si>
  <si>
    <t>full_ifrs-cor_2017-03-09.xsd#ifrs-full_AnalysisOfIncomeAndExpenseAbstract</t>
  </si>
  <si>
    <t>full_ifrs-cor_2017-03-09.xsd#ifrs-full_RevenueAbstract@http://www.jsc.gov.jo/xbrl/2017-12-31/lab-rol_dfsp/ReportingLabel</t>
  </si>
  <si>
    <t>jsc-rep_core_2017-12-31.xsd#jsc-rep_OperationalRevenueAbstract</t>
  </si>
  <si>
    <t>jsc-rep_core_2017-12-31.xsd#jsc-rep_RevenueFromSalesAbstract@http://www.jsc.gov.jo/xbrl/2017-12-31/lab-rol_dfsp/ReportingLabel</t>
  </si>
  <si>
    <t>full_ifrs-cor_2017-03-09.xsd#ifrs-full_RevenueFromSaleOfGoods@http://www.jsc.gov.jo/xbrl/2017-12-31/lab-rol_dfsp/ReportingLabel</t>
  </si>
  <si>
    <t>jsc-rep_core_2017-12-31.xsd#jsc-rep_RevenueFromSaleOfFarmProduce@http://www.jsc.gov.jo/xbrl/2017-12-31/lab-rol_dfsp/ReportingLabel</t>
  </si>
  <si>
    <t>jsc-rep_core_2017-12-31.xsd#jsc-rep_RevenueFromSaleOfResidentialApartment@http://www.jsc.gov.jo/xbrl/2017-12-31/lab-rol_dfsp/ReportingLabel</t>
  </si>
  <si>
    <t>jsc-rep_core_2017-12-31.xsd#jsc-rep_RevenueFromSaleOfProperties@http://www.jsc.gov.jo/xbrl/2017-12-31/lab-rol_dfsp/ReportingLabel</t>
  </si>
  <si>
    <t>jsc-rep_core_2017-12-31.xsd#jsc-rep_RevenueFromSales@http://www.jsc.gov.jo/xbrl/2017-12-31/lab-rol_dfsp/ReportingTotalLabel</t>
  </si>
  <si>
    <t>jsc-rep_core_2017-12-31.xsd#jsc-rep_BrokerageRevenuesAbstract</t>
  </si>
  <si>
    <t>full_ifrs-cor_2017-03-09.xsd#ifrs-full_BrokerageFeeIncome@http://www.jsc.gov.jo/xbrl/2017-12-31/lab-rol_dfsp/ReportingLabel</t>
  </si>
  <si>
    <t>jsc-rep_core_2017-12-31.xsd#jsc-rep_MarginAccountsCommissionRevenues</t>
  </si>
  <si>
    <t>jsc-rep_core_2017-12-31.xsd#jsc-rep_MarginFinancingInterestRevenues</t>
  </si>
  <si>
    <t>jsc-rep_core_2017-12-31.xsd#jsc-rep_BrokerageRevenues@http://www.jsc.gov.jo/xbrl/2017-12-31/lab-rol_dfsp/ReportingTotalLabel</t>
  </si>
  <si>
    <t>jsc-rep_core_2017-12-31.xsd#jsc-rep_IslamicFinancingRevenueAbstract@http://www.jsc.gov.jo/xbrl/2017-12-31/lab-rol_dfsp/ReportingLabel</t>
  </si>
  <si>
    <t>jsc-rep_core_2017-12-31.xsd#jsc-rep_MudarabaInvestmentRevenue</t>
  </si>
  <si>
    <t>jsc-rep_core_2017-12-31.xsd#jsc-rep_MurabhaFinancingRevenue</t>
  </si>
  <si>
    <t>jsc-rep_core_2017-12-31.xsd#jsc-rep_IstisnaAFinancingRevenue@http://www.jsc.gov.jo/xbrl/2017-12-31/lab-rol_dfsp/ReportingLabel</t>
  </si>
  <si>
    <t>jsc-rep_core_2017-12-31.xsd#jsc-rep_FinancingRevenue</t>
  </si>
  <si>
    <t>jsc-rep_core_2017-12-31.xsd#jsc-rep_IslamicFinancingJointRevenue@http://www.jsc.gov.jo/xbrl/2017-12-31/lab-rol_dfsp/ReportingTotalLabel</t>
  </si>
  <si>
    <t>jsc-rep_core_2017-12-31.xsd#jsc-rep_InvestmentAccountsOwnersShareOfRevenue@http://www.jsc.gov.jo/xbrl/2017-12-31/lab-rol_dfsp/ReportingLabel</t>
  </si>
  <si>
    <t>jsc-rep_core_2017-12-31.xsd#jsc-rep_CompanysShareFromRevenue</t>
  </si>
  <si>
    <t>jsc-rep_core_2017-12-31.xsd#jsc-rep_SukukInvestmentPortfolioCompanysShareFromRevenue</t>
  </si>
  <si>
    <t>jsc-rep_core_2017-12-31.xsd#jsc-rep_SukukInvestmentPortfolioOwnersShareFromRevenue</t>
  </si>
  <si>
    <t>jsc-rep_core_2017-12-31.xsd#jsc-rep_IslamicFinancingRevenue@http://www.jsc.gov.jo/xbrl/2017-12-31/lab-rol_dfsp/ReportingTotalLabel</t>
  </si>
  <si>
    <t>jsc-rep_core_2017-12-31.xsd#jsc-rep_ManagementAndMedicalServicesRevenuesAbstract@http://www.jsc.gov.jo/xbrl/2017-12-31/lab-rol_dfsp/ReportingLabel</t>
  </si>
  <si>
    <t>jsc-rep_core_2017-12-31.xsd#jsc-rep_MedicalRevenue</t>
  </si>
  <si>
    <t>jsc-rep_core_2017-12-31.xsd#jsc-rep_InsuranceContractsRevenue</t>
  </si>
  <si>
    <t>jsc-rep_core_2017-12-31.xsd#jsc-rep_MedicalClaimsRevenue</t>
  </si>
  <si>
    <t>jsc-rep_core_2017-12-31.xsd#jsc-rep_OtherManagementAndMedicalServicesRevenue@http://www.jsc.gov.jo/xbrl/2017-12-31/lab-rol_dfsp/ReportingLabel</t>
  </si>
  <si>
    <t>jsc-rep_core_2017-12-31.xsd#jsc-rep_ManagementAndMedicalServicesRevenues@http://www.jsc.gov.jo/xbrl/2017-12-31/lab-rol_dfsp/ReportingTotalLabel</t>
  </si>
  <si>
    <t>jsc-rep_core_2017-12-31.xsd#jsc-rep_VehiclesMaintenanceIncome</t>
  </si>
  <si>
    <t>full_ifrs-cor_2017-03-09.xsd#ifrs-full_RentalIncome@http://www.jsc.gov.jo/xbrl/2017-12-31/lab-rol_dfsp/ReportingLabel</t>
  </si>
  <si>
    <t>jsc-rep_core_2017-12-31.xsd#jsc-rep_ManagementInvestmentsRevenue</t>
  </si>
  <si>
    <t>jsc-rep_core_2017-12-31.xsd#jsc-rep_CommissionOnGuaranteedLoans</t>
  </si>
  <si>
    <t>jsc-rep_core_2017-12-31.xsd#jsc-rep_CommissionOnGuaranteedExportsAndDomesticBuyers</t>
  </si>
  <si>
    <t>jsc-rep_core_2017-12-31.xsd#jsc-rep_CommissionOnGuaranteedIndustrialLoansAndFinancialLeasing</t>
  </si>
  <si>
    <t>full_ifrs-cor_2017-03-09.xsd#ifrs-full_ShareOfProfitLossOfAssociatesAccountedForUsingEquityMethod@http://www.jsc.gov.jo/xbrl/2017-12-31/lab-rol_dfsp/ReportingLabel</t>
  </si>
  <si>
    <t>jsc-rep_core_2017-12-31.xsd#jsc-rep_InstallmentRevenue</t>
  </si>
  <si>
    <t>full_ifrs-cor_2017-03-09.xsd#ifrs-full_RevenueFromRenderingOfServices@http://www.jsc.gov.jo/xbrl/2017-12-31/lab-rol_dfsp/ReportingLabel</t>
  </si>
  <si>
    <t>full_ifrs-cor_2017-03-09.xsd#ifrs-full_OtherRevenue</t>
  </si>
  <si>
    <t>full_ifrs-cor_2017-03-09.xsd#ifrs-full_Revenue@http://www.jsc.gov.jo/xbrl/2017-12-31/lab-rol_dfsp/ReportingTotalLabel</t>
  </si>
  <si>
    <t>jsc-rep_core_2017-12-31.xsd#jsc-rep_CostOfRevenueAbstract@http://www.jsc.gov.jo/xbrl/2017-12-31/lab-rol_dfsp/ReportingLabel</t>
  </si>
  <si>
    <t>jsc-rep_core_2017-12-31.xsd#jsc-rep_CostOfSalesAbstract</t>
  </si>
  <si>
    <t>jsc-rep_core_2017-12-31.xsd#jsc-rep_CostOfSalesGoods@http://www.jsc.gov.jo/xbrl/2017-12-31/lab-rol_dfsp/ReportingLabel</t>
  </si>
  <si>
    <t>jsc-rep_core_2017-12-31.xsd#jsc-rep_CostOfSalesFarmProduce@http://www.jsc.gov.jo/xbrl/2017-12-31/lab-rol_dfsp/ReportingLabel</t>
  </si>
  <si>
    <t>jsc-rep_core_2017-12-31.xsd#jsc-rep_CostOfSalesResidentialApartment@http://www.jsc.gov.jo/xbrl/2017-12-31/lab-rol_dfsp/ReportingLabel</t>
  </si>
  <si>
    <t>jsc-rep_core_2017-12-31.xsd#jsc-rep_CostOfSalesProperties@http://www.jsc.gov.jo/xbrl/2017-12-31/lab-rol_dfsp/ReportingLabel</t>
  </si>
  <si>
    <t>full_ifrs-cor_2017-03-09.xsd#ifrs-full_CostOfSales@http://www.jsc.gov.jo/xbrl/2017-12-31/lab-rol_dfsp/ReportingTotalLabel</t>
  </si>
  <si>
    <t>jsc-rep_core_2017-12-31.xsd#jsc-rep_CostOfRevenueVehiclesMaintenance@http://www.jsc.gov.jo/xbrl/2017-12-31/lab-rol_dfsp/ReportingLabel</t>
  </si>
  <si>
    <t>jsc-rep_core_2017-12-31.xsd#jsc-rep_CostOfRevenueRentalAbstract@http://www.jsc.gov.jo/xbrl/2017-12-31/lab-rol_dfsp/ReportingLabel</t>
  </si>
  <si>
    <t>jsc-rep_core_2017-12-31.xsd#jsc-rep_DirectRentalCost@http://www.jsc.gov.jo/xbrl/2017-12-31/lab-rol_dfsp/ReportingLabel</t>
  </si>
  <si>
    <t>jsc-rep_core_2017-12-31.xsd#jsc-rep_DepreciationOnRentalPropertiesClassifiedAsCostOfSales@http://www.jsc.gov.jo/xbrl/2017-12-31/lab-rol_dfsp/ReportingLabel</t>
  </si>
  <si>
    <t>jsc-rep_core_2017-12-31.xsd#jsc-rep_CostOfRevenueRental@http://www.jsc.gov.jo/xbrl/2017-12-31/lab-rol_dfsp/ReportingTotalLabel</t>
  </si>
  <si>
    <t>jsc-rep_core_2017-12-31.xsd#jsc-rep_CostOfRevenue@http://www.jsc.gov.jo/xbrl/2017-12-31/lab-rol_dfsp/ReportingTotalLabel</t>
  </si>
  <si>
    <t>jsc-rep_core_2017-12-31.xsd#jsc-rep_GainsLossesOnFinancialAssetsAtFairValueThroughProfitOrLossAbstract@http://www.jsc.gov.jo/xbrl/2017-12-31/lab-rol_dfsp/ReportingLabel</t>
  </si>
  <si>
    <t>jsc-rep_core_2017-12-31.xsd#jsc-rep_RealisedGainsLossesOnDisposalOfFinancialAssetsAtFairValueThroughProfitOrLoss@http://www.jsc.gov.jo/xbrl/2017-12-31/lab-rol_dfsp/ReportingLabel</t>
  </si>
  <si>
    <t>jsc-rep_core_2017-12-31.xsd#jsc-rep_GainsLossesOnValuationOfFinancialAssetsAtFairValueThroughProfitOrLoss@http://www.jsc.gov.jo/xbrl/2017-12-31/lab-rol_dfsp/ReportingLabel</t>
  </si>
  <si>
    <t>jsc-rep_core_2017-12-31.xsd#jsc-rep_DividendsOnFinancialAssetsAtFairValueThroughProfitOrLoss@http://www.jsc.gov.jo/xbrl/2017-12-31/lab-rol_dfsp/ReportingLabel</t>
  </si>
  <si>
    <t>full_ifrs-cor_2017-03-09.xsd#ifrs-full_GainsLossesOnFinancialAssetsAtFairValueThroughProfitOrLoss@http://www.jsc.gov.jo/xbrl/2017-12-31/lab-rol_dfsp/ReportingTotalLabel</t>
  </si>
  <si>
    <t>jsc-rep_core_2017-12-31.xsd#jsc-rep_FinanceIncomeAbstract</t>
  </si>
  <si>
    <t>full_ifrs-cor_2017-03-09.xsd#ifrs-full_RevenueFromInterest@http://www.jsc.gov.jo/xbrl/2017-12-31/lab-rol_dfsp/ReportingLabel</t>
  </si>
  <si>
    <t>jsc-rep_core_2017-12-31.xsd#jsc-rep_InterestIncomeOnBankDeposits@http://www.jsc.gov.jo/xbrl/2017-12-31/lab-rol_dfsp/ReportingLabel</t>
  </si>
  <si>
    <t>jsc-rep_core_2017-12-31.xsd#jsc-rep_InterestReceivedElementOfDerivatives@http://www.jsc.gov.jo/xbrl/2017-12-31/lab-rol_dfsp/ReportingLabel</t>
  </si>
  <si>
    <t>jsc-rep_core_2017-12-31.xsd#jsc-rep_InterestReceivedOnFinancialInstruments</t>
  </si>
  <si>
    <t>jsc-rep_core_2017-12-31.xsd#jsc-rep_InterestReceivedOnRefinanceLoans@http://www.jsc.gov.jo/xbrl/2017-12-31/lab-rol_dfsp/ReportingLabel</t>
  </si>
  <si>
    <t>jsc-rep_core_2017-12-31.xsd#jsc-rep_InterestIncomeFromInvestmentPortfolioAtIslamicBankDeposit@http://www.jsc.gov.jo/xbrl/2017-12-31/lab-rol_dfsp/ReportingLabel</t>
  </si>
  <si>
    <t>jsc-rep_core_2017-12-31.xsd#jsc-rep_BondsInterestIncome</t>
  </si>
  <si>
    <t>jsc-rep_core_2017-12-31.xsd#jsc-rep_TreasuryBondsInterestIncome</t>
  </si>
  <si>
    <t>jsc-rep_core_2017-12-31.xsd#jsc-rep_MuqaradaBondsInterestIncome</t>
  </si>
  <si>
    <t>jsc-rep_core_2017-12-31.xsd#jsc-rep_WakalaInvestmentIncome</t>
  </si>
  <si>
    <t>jsc-rep_core_2017-12-31.xsd#jsc-rep_InterestOnTimeDeposits</t>
  </si>
  <si>
    <t>jsc-rep_core_2017-12-31.xsd#jsc-rep_InterestOnEmployeesLoansAndAdvances@http://www.jsc.gov.jo/xbrl/2017-12-31/lab-rol_dfsp/ReportingLabel</t>
  </si>
  <si>
    <t>jsc-rep_core_2017-12-31.xsd#jsc-rep_CreditInterestRevenues</t>
  </si>
  <si>
    <t>full_ifrs-cor_2017-03-09.xsd#ifrs-full_OtherFinanceIncome</t>
  </si>
  <si>
    <t>full_ifrs-cor_2017-03-09.xsd#ifrs-full_FinanceIncome@http://www.jsc.gov.jo/xbrl/2017-12-31/lab-rol_dfsp/ReportingTotalLabel</t>
  </si>
  <si>
    <t>jsc-rep_core_2017-12-31.xsd#jsc-rep_OtherIncomeAbstract</t>
  </si>
  <si>
    <t>jsc-rep_core_2017-12-31.xsd#jsc-rep_InterestIncomeOnSettlementGuaranteeFund@http://www.jsc.gov.jo/xbrl/2017-12-31/lab-rol_dfsp/ReportingLabel</t>
  </si>
  <si>
    <t>jsc-rep_core_2017-12-31.xsd#jsc-rep_SafeRentIncome</t>
  </si>
  <si>
    <t>jsc-rep_core_2017-12-31.xsd#jsc-rep_ExcessOfProvision</t>
  </si>
  <si>
    <t>full_ifrs-cor_2017-03-09.xsd#ifrs-full_OtherReversalsOfProvisions@http://www.jsc.gov.jo/xbrl/2017-12-31/lab-rol_dfsp/ReportingLabel</t>
  </si>
  <si>
    <t>jsc-rep_core_2017-12-31.xsd#jsc-rep_ReversalOfProvisionForDoubtfulDebts@http://www.jsc.gov.jo/xbrl/2017-12-31/lab-rol_dfsp/ReportingLabel</t>
  </si>
  <si>
    <t>jsc-rep_core_2017-12-31.xsd#jsc-rep_SalesOfFoodAndDrink</t>
  </si>
  <si>
    <t>full_ifrs-cor_2017-03-09.xsd#ifrs-full_MiscellaneousOtherOperatingIncome@http://www.jsc.gov.jo/xbrl/2017-12-31/lab-rol_dfsp/ReportingLabel</t>
  </si>
  <si>
    <t>full_ifrs-cor_2017-03-09.xsd#ifrs-full_OtherIncome@http://www.jsc.gov.jo/xbrl/2017-12-31/lab-rol_dfsp/ReportingTotalLabel</t>
  </si>
  <si>
    <t>jsc-rep_core_2017-12-31.xsd#jsc-rep_OperatingExpenseAbstract@http://www.jsc.gov.jo/xbrl/2017-12-31/lab-rol_dfsp/ReportingLabel</t>
  </si>
  <si>
    <t>jsc-rep_core_2017-12-31.xsd#jsc-rep_BrokerageCommissions@http://www.jsc.gov.jo/xbrl/2017-12-31/lab-rol_dfsp/ReportingLabel</t>
  </si>
  <si>
    <t>jsc-rep_core_2017-12-31.xsd#jsc-rep_LossesOfMaintenanceDepartment</t>
  </si>
  <si>
    <t>jsc-rep_core_2017-12-31.xsd#jsc-rep_InvestmentPropertiesExpense</t>
  </si>
  <si>
    <t>jsc-rep_core_2017-12-31.xsd#jsc-rep_ProjectsMaintenanceExpense</t>
  </si>
  <si>
    <t>jsc-rep_core_2017-12-31.xsd#jsc-rep_OtherOperatingExpense@http://www.jsc.gov.jo/xbrl/2017-12-31/lab-rol_dfsp/ReportingLabel</t>
  </si>
  <si>
    <t>full_ifrs-cor_2017-03-09.xsd#ifrs-full_OperatingExpense@http://www.jsc.gov.jo/xbrl/2017-12-31/lab-rol_dfsp/ReportingTotalLabel</t>
  </si>
  <si>
    <t>jsc-rep_core_2017-12-31.xsd#jsc-rep_FinanceCostsAbstract</t>
  </si>
  <si>
    <t>full_ifrs-cor_2017-03-09.xsd#ifrs-full_InterestExpenseOnBankLoansAndOverdrafts</t>
  </si>
  <si>
    <t>jsc-rep_core_2017-12-31.xsd#jsc-rep_BankFees@http://www.jsc.gov.jo/xbrl/2017-12-31/lab-rol_dfsp/ReportingLabel</t>
  </si>
  <si>
    <t>jsc-rep_core_2017-12-31.xsd#jsc-rep_BankCommission@http://www.jsc.gov.jo/xbrl/2017-12-31/lab-rol_dfsp/ReportingLabel</t>
  </si>
  <si>
    <t>jsc-rep_core_2017-12-31.xsd#jsc-rep_InterestPaidOnDerivatives</t>
  </si>
  <si>
    <t>full_ifrs-cor_2017-03-09.xsd#ifrs-full_InterestExpenseOnBonds@http://www.jsc.gov.jo/xbrl/2017-12-31/lab-rol_dfsp/ReportingLabel</t>
  </si>
  <si>
    <t>full_ifrs-cor_2017-03-09.xsd#ifrs-full_InterestExpenseOnFinanceLeases</t>
  </si>
  <si>
    <t>full_ifrs-cor_2017-03-09.xsd#ifrs-full_InterestExpenseOnBorrowings@http://www.jsc.gov.jo/xbrl/2017-12-31/lab-rol_dfsp/ReportingLabel</t>
  </si>
  <si>
    <t>jsc-rep_core_2017-12-31.xsd#jsc-rep_InterestOnTaxInstallment</t>
  </si>
  <si>
    <t>full_ifrs-cor_2017-03-09.xsd#ifrs-full_OtherFinanceCost</t>
  </si>
  <si>
    <t>full_ifrs-cor_2017-03-09.xsd#ifrs-full_FinanceCosts@http://www.jsc.gov.jo/xbrl/2017-12-31/lab-rol_dfsp/ReportingTotalLabel</t>
  </si>
  <si>
    <t>jsc-rep_core_2017-12-31.xsd#jsc-rep_GeneralAndAdministrativeExpenseAbstract@http://www.jsc.gov.jo/xbrl/2017-12-31/lab-rol_dfsp/ReportingLabel</t>
  </si>
  <si>
    <t>jsc-rep_core_2017-12-31.xsd#jsc-rep_SalariesAndWagesClassifiedAsGeneralAndAdministrativeExpense@http://www.jsc.gov.jo/xbrl/2017-12-31/lab-rol_dfsp/ReportingLabel</t>
  </si>
  <si>
    <t>jsc-rep_core_2017-12-31.xsd#jsc-rep_SocialSecurityContributionClassifiedAsGeneralAndAdministrativeExpense@http://www.jsc.gov.jo/xbrl/2017-12-31/lab-rol_dfsp/ReportingLabel</t>
  </si>
  <si>
    <t>jsc-rep_core_2017-12-31.xsd#jsc-rep_SecuritiesCommissionExpensesClassifiedAsGeneralAndAdministrativeExpense@http://www.jsc.gov.jo/xbrl/2017-12-31/lab-rol_dfsp/ReportingLabel</t>
  </si>
  <si>
    <t>jsc-rep_core_2017-12-31.xsd#jsc-rep_EmployeeTrainingAndDevelopmentExpenseClassifiedAsGeneralAndAdministrativeExpense@http://www.jsc.gov.jo/xbrl/2017-12-31/lab-rol_dfsp/ReportingLabel</t>
  </si>
  <si>
    <t>full_ifrs-cor_2017-03-09.xsd#ifrs-full_OtherEmployeeExpense@http://www.jsc.gov.jo/xbrl/2017-12-31/lab-rol_dfsp/ReportingLabel</t>
  </si>
  <si>
    <t>jsc-rep_core_2017-12-31.xsd#jsc-rep_ProfessionalAndConsultingFeesClassifiedAsGeneralAndAdministrativeExpense@http://www.jsc.gov.jo/xbrl/2017-12-31/lab-rol_dfsp/ReportingLabel</t>
  </si>
  <si>
    <t>jsc-rep_core_2017-12-31.xsd#jsc-rep_RentExpenseClassifiedAsGeneralAndAdministrativeExpense@http://www.jsc.gov.jo/xbrl/2017-12-31/lab-rol_dfsp/ReportingLabel</t>
  </si>
  <si>
    <t>jsc-rep_core_2017-12-31.xsd#jsc-rep_InvestmentProtectionFundClassifiedAsGeneralAndAdministrativeExpense@http://www.jsc.gov.jo/xbrl/2017-12-31/lab-rol_dfsp/ReportingLabel</t>
  </si>
  <si>
    <t>jsc-rep_core_2017-12-31.xsd#jsc-rep_PrintingAndStationeryClassifiedAsGeneralAndAdministrativeExpense@http://www.jsc.gov.jo/xbrl/2017-12-31/lab-rol_dfsp/ReportingLabel</t>
  </si>
  <si>
    <t>jsc-rep_core_2017-12-31.xsd#jsc-rep_SubscriptionsFeesAndLicensesClassifiedAsGeneralAndAdministrativeExpense@http://www.jsc.gov.jo/xbrl/2017-12-31/lab-rol_dfsp/ReportingLabel</t>
  </si>
  <si>
    <t>jsc-rep_core_2017-12-31.xsd#jsc-rep_BankChargesClassifiedAsGeneralAndAdministrativeExpense@http://www.jsc.gov.jo/xbrl/2017-12-31/lab-rol_dfsp/ReportingLabel</t>
  </si>
  <si>
    <t>jsc-rep_core_2017-12-31.xsd#jsc-rep_GovernmentAndOtherFeesClassifiedAsGeneralAndAdministrativeExpense@http://www.jsc.gov.jo/xbrl/2017-12-31/lab-rol_dfsp/ReportingLabel</t>
  </si>
  <si>
    <t>jsc-rep_core_2017-12-31.xsd#jsc-rep_TravelAndTransportationClassifiedAsGeneralAndAdministrativeExpense@http://www.jsc.gov.jo/xbrl/2017-12-31/lab-rol_dfsp/ReportingLabel</t>
  </si>
  <si>
    <t>jsc-rep_core_2017-12-31.xsd#jsc-rep_DonationAndSubsidiesExpenseClassifiedAsGeneralAndAdministrativeExpense@http://www.jsc.gov.jo/xbrl/2017-12-31/lab-rol_dfsp/ReportingLabel</t>
  </si>
  <si>
    <t>jsc-rep_core_2017-12-31.xsd#jsc-rep_PostageAndTelephoneClassifiedAsGeneralAndAdministrativeExpense@http://www.jsc.gov.jo/xbrl/2017-12-31/lab-rol_dfsp/ReportingLabel</t>
  </si>
  <si>
    <t>jsc-rep_core_2017-12-31.xsd#jsc-rep_GeneralInsuranceExpenseClassifiedAsGeneralAndAdministrativeExpense@http://www.jsc.gov.jo/xbrl/2017-12-31/lab-rol_dfsp/ReportingLabel</t>
  </si>
  <si>
    <t>jsc-rep_core_2017-12-31.xsd#jsc-rep_HealthInsuranceExpenseClassifiedAsGeneralAndAdministrativeExpense@http://www.jsc.gov.jo/xbrl/2017-12-31/lab-rol_dfsp/ReportingLabel</t>
  </si>
  <si>
    <t>jsc-rep_core_2017-12-31.xsd#jsc-rep_ElectricityFuelAndWaterClassifiedAsGeneralAndAdministrativeExpense@http://www.jsc.gov.jo/xbrl/2017-12-31/lab-rol_dfsp/ReportingLabel</t>
  </si>
  <si>
    <t>jsc-rep_core_2017-12-31.xsd#jsc-rep_HospitalityExpenseClassifiedAsGeneralAndAdministrativeExpense@http://www.jsc.gov.jo/xbrl/2017-12-31/lab-rol_dfsp/ReportingLabel</t>
  </si>
  <si>
    <t>jsc-rep_core_2017-12-31.xsd#jsc-rep_GeneralAssemblyMeetingExpensesClassifiedAsGeneralAndAdministrativeExpense@http://www.jsc.gov.jo/xbrl/2017-12-31/lab-rol_dfsp/ReportingLabel</t>
  </si>
  <si>
    <t>jsc-rep_core_2017-12-31.xsd#jsc-rep_ManagerialAndShariaExpensesClassifiedAsGeneralAndAdministrativeExpense@http://www.jsc.gov.jo/xbrl/2017-12-31/lab-rol_dfsp/ReportingLabel</t>
  </si>
  <si>
    <t>jsc-rep_core_2017-12-31.xsd#jsc-rep_LegalExpenseClassifiedAsGeneralAndAdministrativeExpense@http://www.jsc.gov.jo/xbrl/2017-12-31/lab-rol_dfsp/ReportingLabel</t>
  </si>
  <si>
    <t>jsc-rep_core_2017-12-31.xsd#jsc-rep_BoardOfDirectorsMeetingsExpensesClassifiedAsGeneralAndAdministrativeExpense@http://www.jsc.gov.jo/xbrl/2017-12-31/lab-rol_dfsp/ReportingLabel</t>
  </si>
  <si>
    <t>jsc-rep_core_2017-12-31.xsd#jsc-rep_BoardOfDirectorsTransportationExpensesClassifiedAsGeneralAndAdministrativeExpense@http://www.jsc.gov.jo/xbrl/2017-12-31/lab-rol_dfsp/ReportingLabel</t>
  </si>
  <si>
    <t>jsc-rep_core_2017-12-31.xsd#jsc-rep_RepairsAndMaintenanceClassifiedAsGeneralAndAdministrativeExpenses@http://www.jsc.gov.jo/xbrl/2017-12-31/lab-rol_dfsp/ReportingLabel</t>
  </si>
  <si>
    <t>jsc-rep_core_2017-12-31.xsd#jsc-rep_DepreciationAndAmortizationExpenseClassifiedAsGeneralAndAdministrativeExpense@http://www.jsc.gov.jo/xbrl/2017-12-31/lab-rol_dfsp/ReportingLabel</t>
  </si>
  <si>
    <t>jsc-rep_core_2017-12-31.xsd#jsc-rep_ListingFeesClassifiedAsGeneralAndAdministrativeExpense@http://www.jsc.gov.jo/xbrl/2017-12-31/lab-rol_dfsp/ReportingLabel</t>
  </si>
  <si>
    <t>jsc-rep_core_2017-12-31.xsd#jsc-rep_CapitalStructuringExpenseClassifiedAsGeneralAndAdministrativeExpense@http://www.jsc.gov.jo/xbrl/2017-12-31/lab-rol_dfsp/ReportingLabel</t>
  </si>
  <si>
    <t>jsc-rep_core_2017-12-31.xsd#jsc-rep_ComputerServicesAndSubscriptionClassifiedAsGeneralAndAdministrativeExpense@http://www.jsc.gov.jo/xbrl/2017-12-31/lab-rol_dfsp/ReportingLabel</t>
  </si>
  <si>
    <t>jsc-rep_core_2017-12-31.xsd#jsc-rep_CommunityServicesClassifiedAsGeneralAndAdministrativeExpense@http://www.jsc.gov.jo/xbrl/2017-12-31/lab-rol_dfsp/ReportingLabel</t>
  </si>
  <si>
    <t>jsc-rep_core_2017-12-31.xsd#jsc-rep_TreesAndPlantsExpenseClassifiedAsGeneralAndAdministrativeExpense@http://www.jsc.gov.jo/xbrl/2017-12-31/lab-rol_dfsp/ReportingLabel</t>
  </si>
  <si>
    <t>jsc-rep_core_2017-12-31.xsd#jsc-rep_CommissionsExpenseClassifiedAsGeneralAndAdministrativeExpense@http://www.jsc.gov.jo/xbrl/2017-12-31/lab-rol_dfsp/ReportingLabel</t>
  </si>
  <si>
    <t>jsc-rep_core_2017-12-31.xsd#jsc-rep_CustomsFeesPastYearsClassifiedAsGeneralAndAdministrativeExpense@http://www.jsc.gov.jo/xbrl/2017-12-31/lab-rol_dfsp/ReportingLabel</t>
  </si>
  <si>
    <t>jsc-rep_core_2017-12-31.xsd#jsc-rep_HousingAllowanceClassifiedAsGeneralAndAdministrativeExpense@http://www.jsc.gov.jo/xbrl/2017-12-31/lab-rol_dfsp/ReportingLabel</t>
  </si>
  <si>
    <t>jsc-rep_core_2017-12-31.xsd#jsc-rep_SecurityExpenseClassifiedAsGeneralAndAdministrativeExpenses@http://www.jsc.gov.jo/xbrl/2017-12-31/lab-rol_dfsp/ReportingLabel</t>
  </si>
  <si>
    <t>jsc-rep_core_2017-12-31.xsd#jsc-rep_EndOfServicesIndemnityClassifiedAsGeneralAndAdministrativeExpense@http://www.jsc.gov.jo/xbrl/2017-12-31/lab-rol_dfsp/ReportingLabel</t>
  </si>
  <si>
    <t>jsc-rep_core_2017-12-31.xsd#jsc-rep_TendersAndGuaranteesExpensesClassifiedAsGeneralAndAdministrativeExpense@http://www.jsc.gov.jo/xbrl/2017-12-31/lab-rol_dfsp/ReportingLabel</t>
  </si>
  <si>
    <t>jsc-rep_core_2017-12-31.xsd#jsc-rep_TradingErrorsExpensesClassifiedAsGeneralAndAdministrativeExpense@http://www.jsc.gov.jo/xbrl/2017-12-31/lab-rol_dfsp/ReportingLabel</t>
  </si>
  <si>
    <t>jsc-rep_core_2017-12-31.xsd#jsc-rep_StampsFeesLicensesClassifiedAsGeneralAndAdministrativeExpense@http://www.jsc.gov.jo/xbrl/2017-12-31/lab-rol_dfsp/ReportingLabel</t>
  </si>
  <si>
    <t>jsc-rep_core_2017-12-31.xsd#jsc-rep_MedicalFormsClassifiedAsGeneralAndAdministrativeExpense@http://www.jsc.gov.jo/xbrl/2017-12-31/lab-rol_dfsp/ReportingLabel</t>
  </si>
  <si>
    <t>jsc-rep_core_2017-12-31.xsd#jsc-rep_InterestOnSocialSecurityExpenseClassifiedAsGeneralAndAdministrativeExpense@http://www.jsc.gov.jo/xbrl/2017-12-31/lab-rol_dfsp/ReportingLabel</t>
  </si>
  <si>
    <t>jsc-rep_core_2017-12-31.xsd#jsc-rep_UniformExpenseClassifiedAsGeneralAndAdministrativeExpense@http://www.jsc.gov.jo/xbrl/2017-12-31/lab-rol_dfsp/ReportingLabel</t>
  </si>
  <si>
    <t>jsc-rep_core_2017-12-31.xsd#jsc-rep_OtherGeneralAndAdministrativeExpenses@http://www.jsc.gov.jo/xbrl/2017-12-31/lab-rol_dfsp/ReportingLabel</t>
  </si>
  <si>
    <t>full_ifrs-cor_2017-03-09.xsd#ifrs-full_GeneralAndAdministrativeExpense@http://www.jsc.gov.jo/xbrl/2017-12-31/lab-rol_dfsp/ReportingTotalLabel</t>
  </si>
  <si>
    <t>jsc-rep_core_2017-12-31.xsd#jsc-rep_SellingAndMarketingExpensesAbstract</t>
  </si>
  <si>
    <t>jsc-rep_core_2017-12-31.xsd#jsc-rep_SalariesAndWagesClassifiedAsSellingAndDistributionExpenses@http://www.jsc.gov.jo/xbrl/2017-12-31/lab-rol_dfsp/ReportingLabel</t>
  </si>
  <si>
    <t>jsc-rep_core_2017-12-31.xsd#jsc-rep_ExportExpensesClassifiedAsSellingAndDistributionExpenses@http://www.jsc.gov.jo/xbrl/2017-12-31/lab-rol_dfsp/ReportingLabel</t>
  </si>
  <si>
    <t>jsc-rep_core_2017-12-31.xsd#jsc-rep_MarketingExpenseClassifiedAsSellingAndDistributionExpenses@http://www.jsc.gov.jo/xbrl/2017-12-31/lab-rol_dfsp/ReportingLabel</t>
  </si>
  <si>
    <t>jsc-rep_core_2017-12-31.xsd#jsc-rep_TradeMarkClassifiedAsSellingAndDistributionExpenses@http://www.jsc.gov.jo/xbrl/2017-12-31/lab-rol_dfsp/ReportingLabel</t>
  </si>
  <si>
    <t>jsc-rep_core_2017-12-31.xsd#jsc-rep_TransportationExpenseClassifiedAsSellingAndDistributionExpenses@http://www.jsc.gov.jo/xbrl/2017-12-31/lab-rol_dfsp/ReportingLabel</t>
  </si>
  <si>
    <t>jsc-rep_core_2017-12-31.xsd#jsc-rep_SocialSecurityContributionClassifiedAsSellingAndDistributionExpenses@http://www.jsc.gov.jo/xbrl/2017-12-31/lab-rol_dfsp/ReportingLabel</t>
  </si>
  <si>
    <t>jsc-rep_core_2017-12-31.xsd#jsc-rep_RentExpenseClassifiedAsSellingAndDistributionExpenses@http://www.jsc.gov.jo/xbrl/2017-12-31/lab-rol_dfsp/ReportingLabel</t>
  </si>
  <si>
    <t>jsc-rep_core_2017-12-31.xsd#jsc-rep_AdvertisingAndPromotionExpenseClassifiedAsSellingAndDistributionExpenses@http://www.jsc.gov.jo/xbrl/2017-12-31/lab-rol_dfsp/ReportingLabel</t>
  </si>
  <si>
    <t>jsc-rep_core_2017-12-31.xsd#jsc-rep_SparePartsExpenseClassifiedAsSellingAndDistributionExpenses@http://www.jsc.gov.jo/xbrl/2017-12-31/lab-rol_dfsp/ReportingLabel</t>
  </si>
  <si>
    <t>jsc-rep_core_2017-12-31.xsd#jsc-rep_ElectricityFuelAndWaterClassifiedAsSellingAndDistributionExpenses@http://www.jsc.gov.jo/xbrl/2017-12-31/lab-rol_dfsp/ReportingLabel</t>
  </si>
  <si>
    <t>jsc-rep_core_2017-12-31.xsd#jsc-rep_PostageAndTelephoneClassifiedAsSellingAndDistributionExpenses@http://www.jsc.gov.jo/xbrl/2017-12-31/lab-rol_dfsp/ReportingLabel</t>
  </si>
  <si>
    <t>jsc-rep_core_2017-12-31.xsd#jsc-rep_InsuranceExpenseClassifiedAsSellingAndDistributionExpenses@http://www.jsc.gov.jo/xbrl/2017-12-31/lab-rol_dfsp/ReportingLabel</t>
  </si>
  <si>
    <t>jsc-rep_core_2017-12-31.xsd#jsc-rep_FeesAndStampsClassifiedAsSellingAndDistributionExpenses@http://www.jsc.gov.jo/xbrl/2017-12-31/lab-rol_dfsp/ReportingLabel</t>
  </si>
  <si>
    <t>jsc-rep_core_2017-12-31.xsd#jsc-rep_HospitalityAndCleaningExpense</t>
  </si>
  <si>
    <t>jsc-rep_core_2017-12-31.xsd#jsc-rep_MaintenanceExpenseClassifiedAsSellingAndDistributionExpenses@http://www.jsc.gov.jo/xbrl/2017-12-31/lab-rol_dfsp/ReportingLabel</t>
  </si>
  <si>
    <t>jsc-rep_core_2017-12-31.xsd#jsc-rep_PrintingAndStationeryClassifiedAsSellingAndDistributionExpenses@http://www.jsc.gov.jo/xbrl/2017-12-31/lab-rol_dfsp/ReportingLabel</t>
  </si>
  <si>
    <t>jsc-rep_core_2017-12-31.xsd#jsc-rep_OtherSellingAndDistributionExpenses@http://www.jsc.gov.jo/xbrl/2017-12-31/lab-rol_dfsp/ReportingLabel</t>
  </si>
  <si>
    <t>jsc-rep_core_2017-12-31.xsd#jsc-rep_DepreciationExpenseClassifiedAsSellingAndDistributionExpenses@http://www.jsc.gov.jo/xbrl/2017-12-31/lab-rol_dfsp/ReportingLabel</t>
  </si>
  <si>
    <t>jsc-rep_core_2017-12-31.xsd#jsc-rep_SubscriptionsFeesAndLicensesClassifiedAsSellingAndDistributionExpenses@http://www.jsc.gov.jo/xbrl/2017-12-31/lab-rol_dfsp/ReportingLabel</t>
  </si>
  <si>
    <t>jsc-rep_core_2017-12-31.xsd#jsc-rep_SecurityExpensesClassifiedAsSellingAndDistributionExpenses@http://www.jsc.gov.jo/xbrl/2017-12-31/lab-rol_dfsp/ReportingLabel</t>
  </si>
  <si>
    <t>jsc-rep_core_2017-12-31.xsd#jsc-rep_TendersAndGuaranteesExpensesClassifiedAsSellingAndDistributionExpenses@http://www.jsc.gov.jo/xbrl/2017-12-31/lab-rol_dfsp/ReportingLabel</t>
  </si>
  <si>
    <t>jsc-rep_core_2017-12-31.xsd#jsc-rep_MedicalInsurance</t>
  </si>
  <si>
    <t>jsc-rep_core_2017-12-31.xsd#jsc-rep_OfficeExpenses</t>
  </si>
  <si>
    <t>jsc-rep_core_2017-12-31.xsd#jsc-rep_GovernmentalFeesClassifiedAsSellingAndDistributionExpenses@http://www.jsc.gov.jo/xbrl/2017-12-31/lab-rol_dfsp/ReportingLabel</t>
  </si>
  <si>
    <t>jsc-rep_core_2017-12-31.xsd#jsc-rep_ProfessionalAndConsultingFeesClassifiedAsSellingAndDistributionExpenses@http://www.jsc.gov.jo/xbrl/2017-12-31/lab-rol_dfsp/ReportingLabel</t>
  </si>
  <si>
    <t>jsc-rep_core_2017-12-31.xsd#jsc-rep_EmployeesBenefitsClassifiedAsSellingAndDistributionExpenses@http://www.jsc.gov.jo/xbrl/2017-12-31/lab-rol_dfsp/ReportingLabel</t>
  </si>
  <si>
    <t>jsc-rep_core_2017-12-31.xsd#jsc-rep_FinesClassifiedAsSellingAndDistributionExpenses@http://www.jsc.gov.jo/xbrl/2017-12-31/lab-rol_dfsp/ReportingLabel</t>
  </si>
  <si>
    <t>jsc-rep_core_2017-12-31.xsd#jsc-rep_DamagedMaterialsClassifiedAsSellingAndDistributionExpenses@http://www.jsc.gov.jo/xbrl/2017-12-31/lab-rol_dfsp/ReportingLabel</t>
  </si>
  <si>
    <t>jsc-rep_core_2017-12-31.xsd#jsc-rep_EndOfServicesIndemnityClassifiedAsSellingAndDistributionExpenses@http://www.jsc.gov.jo/xbrl/2017-12-31/lab-rol_dfsp/ReportingLabel</t>
  </si>
  <si>
    <t>jsc-rep_core_2017-12-31.xsd#jsc-rep_SellingAndDistributionExpenses@http://www.jsc.gov.jo/xbrl/2017-12-31/lab-rol_dfsp/ReportingTotalLabel</t>
  </si>
  <si>
    <t>jsc-rep_core_2017-12-31.xsd#jsc-rep_ChangesInCostOfSalesGoodsAbstract</t>
  </si>
  <si>
    <t>jsc-rep_core_2017-12-31.xsd#jsc-rep_CostOfSalesGoodsAvailable@http://www.jsc.gov.jo/xbrl/2017-12-31/lab-rol_dfsp/ReportingPeriodStartLabel</t>
  </si>
  <si>
    <t>jsc-rep_core_2017-12-31.xsd#jsc-rep_Purchases</t>
  </si>
  <si>
    <t>jsc-rep_core_2017-12-31.xsd#jsc-rep_OperatingExpensesClassifiedAsCostOfSalesGoodsAbstract@http://www.jsc.gov.jo/xbrl/2017-12-31/lab-rol_dfsp/ReportingLabel</t>
  </si>
  <si>
    <t>jsc-rep_core_2017-12-31.xsd#jsc-rep_CostOfMaterialUsedInProductionClassifiedAsCostOfSalesGoods@http://www.jsc.gov.jo/xbrl/2017-12-31/lab-rol_dfsp/ReportingLabel</t>
  </si>
  <si>
    <t>jsc-rep_core_2017-12-31.xsd#jsc-rep_SalariesWagesAndOtherBenefitsClassifiedAsCostOfSalesGoods@http://www.jsc.gov.jo/xbrl/2017-12-31/lab-rol_dfsp/ReportingLabel</t>
  </si>
  <si>
    <t>jsc-rep_core_2017-12-31.xsd#jsc-rep_ContributionToSocialSecurityClassifiedAsCostOfSalesGoods@http://www.jsc.gov.jo/xbrl/2017-12-31/lab-rol_dfsp/ReportingLabel</t>
  </si>
  <si>
    <t>jsc-rep_core_2017-12-31.xsd#jsc-rep_SavingFundsContributionClassifiedAsCostOfSalesGoods@http://www.jsc.gov.jo/xbrl/2017-12-31/lab-rol_dfsp/ReportingLabel</t>
  </si>
  <si>
    <t>jsc-rep_core_2017-12-31.xsd#jsc-rep_OilFuelElectricityAndGasesExpenseClassifiedAsCostOfSalesGoods@http://www.jsc.gov.jo/xbrl/2017-12-31/lab-rol_dfsp/ReportingLabel</t>
  </si>
  <si>
    <t>jsc-rep_core_2017-12-31.xsd#jsc-rep_SamplesExpenseClassifiedAsCostOfSalesGoods@http://www.jsc.gov.jo/xbrl/2017-12-31/lab-rol_dfsp/ReportingLabel</t>
  </si>
  <si>
    <t>jsc-rep_core_2017-12-31.xsd#jsc-rep_FeesAndSubscriptionsClassifiedAsCostOfSalesGoods@http://www.jsc.gov.jo/xbrl/2017-12-31/lab-rol_dfsp/ReportingLabel</t>
  </si>
  <si>
    <t>jsc-rep_core_2017-12-31.xsd#jsc-rep_ConsumablesClassifiedAsCostOfSalesGoods@http://www.jsc.gov.jo/xbrl/2017-12-31/lab-rol_dfsp/ReportingLabel</t>
  </si>
  <si>
    <t>jsc-rep_core_2017-12-31.xsd#jsc-rep_DamageGoodsExpenseClassifiedAsCostOfSalesGoods@http://www.jsc.gov.jo/xbrl/2017-12-31/lab-rol_dfsp/ReportingLabel</t>
  </si>
  <si>
    <t>jsc-rep_core_2017-12-31.xsd#jsc-rep_DepreciationClassifiedAsCostOfSalesGoods@http://www.jsc.gov.jo/xbrl/2017-12-31/lab-rol_dfsp/ReportingLabel</t>
  </si>
  <si>
    <t>jsc-rep_core_2017-12-31.xsd#jsc-rep_InsuranceExpenseClassifiedAsCostOfSalesGoods@http://www.jsc.gov.jo/xbrl/2017-12-31/lab-rol_dfsp/ReportingLabel</t>
  </si>
  <si>
    <t>jsc-rep_core_2017-12-31.xsd#jsc-rep_MaintenanceExpensesClassifiedAsCostOfSalesGoods@http://www.jsc.gov.jo/xbrl/2017-12-31/lab-rol_dfsp/ReportingLabel</t>
  </si>
  <si>
    <t>jsc-rep_core_2017-12-31.xsd#jsc-rep_VehicleExpensesClassifiedAsCostOfSalesGoods@http://www.jsc.gov.jo/xbrl/2017-12-31/lab-rol_dfsp/ReportingLabel</t>
  </si>
  <si>
    <t>jsc-rep_core_2017-12-31.xsd#jsc-rep_ContributionToEmployeesProvidentFundClassifiedAsCostOfSalesGoods@http://www.jsc.gov.jo/xbrl/2017-12-31/lab-rol_dfsp/ReportingLabel</t>
  </si>
  <si>
    <t>jsc-rep_core_2017-12-31.xsd#jsc-rep_HospitalityExpenseClassifiedAsCostOfSalesGoods@http://www.jsc.gov.jo/xbrl/2017-12-31/lab-rol_dfsp/ReportingLabel</t>
  </si>
  <si>
    <t>jsc-rep_core_2017-12-31.xsd#jsc-rep_PhoneAndMailExpenseClassifiedAsCostOfSalesGoods@http://www.jsc.gov.jo/xbrl/2017-12-31/lab-rol_dfsp/ReportingLabel</t>
  </si>
  <si>
    <t>jsc-rep_core_2017-12-31.xsd#jsc-rep_TransportationExpensesClassifiedAsCostOfSalesGoods@http://www.jsc.gov.jo/xbrl/2017-12-31/lab-rol_dfsp/ReportingLabel</t>
  </si>
  <si>
    <t>jsc-rep_core_2017-12-31.xsd#jsc-rep_CleaningClassifiedAsCostOfSalesGoods@http://www.jsc.gov.jo/xbrl/2017-12-31/lab-rol_dfsp/ReportingLabel</t>
  </si>
  <si>
    <t>jsc-rep_core_2017-12-31.xsd#jsc-rep_MiscellaneousExpenseClassifiedAsCostOfSalesGoods@http://www.jsc.gov.jo/xbrl/2017-12-31/lab-rol_dfsp/ReportingLabel</t>
  </si>
  <si>
    <t>jsc-rep_core_2017-12-31.xsd#jsc-rep_UniformsExpenseClassifiedAsCostOfSalesGoods@http://www.jsc.gov.jo/xbrl/2017-12-31/lab-rol_dfsp/ReportingLabel</t>
  </si>
  <si>
    <t>jsc-rep_core_2017-12-31.xsd#jsc-rep_TransportationAndTravelExpensesClassifiedAsCostOfSalesGoods@http://www.jsc.gov.jo/xbrl/2017-12-31/lab-rol_dfsp/ReportingLabel</t>
  </si>
  <si>
    <t>jsc-rep_core_2017-12-31.xsd#jsc-rep_PackagingMaterialsExpenseClassifiedAsCostOfSalesGoods@http://www.jsc.gov.jo/xbrl/2017-12-31/lab-rol_dfsp/ReportingLabel</t>
  </si>
  <si>
    <t>jsc-rep_core_2017-12-31.xsd#jsc-rep_OtherExpenseClassifiedAsCostOfSalesGoods@http://www.jsc.gov.jo/xbrl/2017-12-31/lab-rol_dfsp/ReportingLabel</t>
  </si>
  <si>
    <t>jsc-rep_core_2017-12-31.xsd#jsc-rep_OperatingExpenseClassifiedAsCostOfSalesGoods@http://www.jsc.gov.jo/xbrl/2017-12-31/lab-rol_dfsp/ReportingTotalLabel</t>
  </si>
  <si>
    <t>jsc-rep_core_2017-12-31.xsd#jsc-rep_CostOfSalesGoodsAvailable@http://www.jsc.gov.jo/xbrl/2017-12-31/lab-rol_dfsp/ReportingPeriodEndLabel</t>
  </si>
  <si>
    <t>f7996dd4-5dda-44de-9edd-3f87eb2fb496:~:AtleastOneValueInAnyLayout:~:True:~:&lt;?xml version="1.0" encoding="utf-16"?&gt;_x000D_
&lt;Customization xmlns:xsi="http://www.w3.org/2001/XMLSchema-instance" xmlns:xsd="http://www.w3.org/2001/XMLSchema" ComparitiveDate="False" LayoutByDate="False" LayoutByCompany="False" ShowAllDomains="True" TotalDomain="False" DefaultDates="1" /&gt;:~:http://www.jsc.gov.jo/xbrl/2017-12-31/dfsp_entry/roles/NotesListOfNotes:~:None</t>
  </si>
  <si>
    <t>9439c62a-3eb8-42b7-a764-fb01429b9170:~:NotesListOfNotes_1_TBLYT:~:NotMandatory:~:False:~:0:~:True:~:&lt;?xml version="1.0" encoding="utf-16"?&gt;_x000D_
&lt;Customization xmlns:xsi="http://www.w3.org/2001/XMLSchema-instance" xmlns:xsd="http://www.w3.org/2001/XMLSchema" ComparitiveDate="False" LayoutByDate="False" LayoutByCompany="False" ShowAllDomains="True" TotalDomain="False" DefaultDates="1" /&gt;:~:LytTxb:~:jsc-rep_core_2017-12-31.xsd#jsc-rep_ListOfNotesTable:~:False:~:True:~:jsc-rep_core_2017-12-31.xsd#jsc-rep_ListOfNotesAbstract@http://www.xbrl.org/2003/role/label::jsc-rep_core_2017-12-31.xsd#jsc-rep_ListOfNotesLineItem@http://www.xbrl.org/2003/role/label:~:jsc-rep_core_2017-12-31.xsd#jsc-rep_ListOfNotesTable</t>
  </si>
  <si>
    <t>jsc-rep_core_2017-12-31.xsd#jsc-rep_ListOfNotesAbstract</t>
  </si>
  <si>
    <t>jsc-rep_core_2017-12-31.xsd#jsc-rep_ListOfNotesLineItem</t>
  </si>
  <si>
    <t>full_ifrs-cor_2017-03-09.xsd#ifrs-full_DisclosureOfGeneralInformationAboutFinancialStatementsExplanatory@http://www.jsc.gov.jo/xbrl/2017-12-31/lab-rol_dfsp/ReportingLabel</t>
  </si>
  <si>
    <t>full_ifrs-cor_2017-03-09.xsd#ifrs-full_DisclosureOfNotesAndOtherExplanatoryInformationExplanatory</t>
  </si>
  <si>
    <t>full_ifrs-cor_2017-03-09.xsd#ifrs-full_DisclosureOfBasisOfPreparationOfFinancialStatementsExplanatory@http://www.jsc.gov.jo/xbrl/2017-12-31/lab-rol_dfsp/ReportingLabel</t>
  </si>
  <si>
    <t>full_ifrs-cor_2017-03-09.xsd#ifrs-full_DisclosureOfSummaryOfSignificantAccountingPoliciesExplanatory@http://www.jsc.gov.jo/xbrl/2017-12-31/lab-rol_dfsp/ReportingLabel</t>
  </si>
  <si>
    <t>full_ifrs-cor_2017-03-09.xsd#ifrs-full_DisclosureOfChangesInAccountingPoliciesExplanatory@http://www.jsc.gov.jo/xbrl/2017-12-31/lab-rol_dfsp/ReportingLabel</t>
  </si>
  <si>
    <t>full_ifrs-cor_2017-03-09.xsd#ifrs-full_DisclosureOfPropertyPlantAndEquipmentExplanatory@http://www.jsc.gov.jo/xbrl/2017-12-31/lab-rol_dfsp/ReportingLabel</t>
  </si>
  <si>
    <t>jsc-rep_core_2017-12-31.xsd#jsc-rep_DisclosureOfProjectsInProgress@http://www.jsc.gov.jo/xbrl/2017-12-31/lab-rol_dfsp/ReportingLabel</t>
  </si>
  <si>
    <t>full_ifrs-cor_2017-03-09.xsd#ifrs-full_DisclosureOfInvestmentPropertyExplanatory@http://www.jsc.gov.jo/xbrl/2017-12-31/lab-rol_dfsp/ReportingLabel</t>
  </si>
  <si>
    <t>full_ifrs-cor_2017-03-09.xsd#ifrs-full_DisclosureOfIntangibleAssetsExplanatory</t>
  </si>
  <si>
    <t>jsc-rep_core_2017-12-31.xsd#jsc-rep_DisclosureOfAssetAcquisitionAgainstDebt</t>
  </si>
  <si>
    <t>jsc-rep_core_2017-12-31.xsd#jsc-rep_DisclosureOfInvestmentsInSubsidiariesJointVenturesAndAssociates@http://www.jsc.gov.jo/xbrl/2017-12-31/lab-rol_dfsp/ReportingLabel</t>
  </si>
  <si>
    <t>full_ifrs-cor_2017-03-09.xsd#ifrs-full_DisclosureOfSignificantInvestmentsInAssociatesExplanatory@http://www.jsc.gov.jo/xbrl/2017-12-31/lab-rol_dfsp/ReportingLabel</t>
  </si>
  <si>
    <t>jsc-rep_core_2017-12-31.xsd#jsc-rep_DisclosureOfFinancialAssetsAtFairValueThroughOtherComprehensiveIncome</t>
  </si>
  <si>
    <t>jsc-rep_core_2017-12-31.xsd#jsc-rep_DisclosureOfFinancialAssetsAtAmortizedCost</t>
  </si>
  <si>
    <t>jsc-rep_core_2017-12-31.xsd#jsc-rep_DisclosureOfFinancialAssetsAtFairValueThroughProfitOrLoss@http://www.jsc.gov.jo/xbrl/2017-12-31/lab-rol_dfsp/ReportingLabel</t>
  </si>
  <si>
    <t>jsc-rep_core_2017-12-31.xsd#jsc-rep_DisclosureOfNoncurrentNotesReceivables</t>
  </si>
  <si>
    <t>jsc-rep_core_2017-12-31.xsd#jsc-rep_DisclosureOfNoncurrentChecksUnderCollection</t>
  </si>
  <si>
    <t>jsc-rep_core_2017-12-31.xsd#jsc-rep_DisclosureOfTradeAndOtherNonCurrentReceivables</t>
  </si>
  <si>
    <t>jsc-rep_core_2017-12-31.xsd#jsc-rep_DisclosureOfSettlementGuaranteeFundDeposit</t>
  </si>
  <si>
    <t>full_ifrs-cor_2017-03-09.xsd#ifrs-full_DisclosureOfOtherNoncurrentAssetsExplanatory@http://www.jsc.gov.jo/xbrl/2017-12-31/lab-rol_dfsp/ReportingLabel</t>
  </si>
  <si>
    <t>full_ifrs-cor_2017-03-09.xsd#ifrs-full_DisclosureOfIncomeTaxExplanatory</t>
  </si>
  <si>
    <t>jsc-rep_core_2017-12-31.xsd#jsc-rep_DisclosureOfDeferredTaxAssets</t>
  </si>
  <si>
    <t>jsc-rep_core_2017-12-31.xsd#jsc-rep_DisclosureOfDeferredTaxLiabilities@http://www.jsc.gov.jo/xbrl/2017-12-31/lab-rol_dfsp/ReportingLabel</t>
  </si>
  <si>
    <t>jsc-rep_core_2017-12-31.xsd#jsc-rep_DisclosureOfIncomeTaxProvision</t>
  </si>
  <si>
    <t>full_ifrs-cor_2017-03-09.xsd#ifrs-full_DisclosureOfInventoriesExplanatory</t>
  </si>
  <si>
    <t>jsc-rep_core_2017-12-31.xsd#jsc-rep_DisclosureOfTradeAndOtherCurrentReceivables</t>
  </si>
  <si>
    <t>jsc-rep_core_2017-12-31.xsd#jsc-rep_DisclosureOfBrokerageReceivables</t>
  </si>
  <si>
    <t>jsc-rep_core_2017-12-31.xsd#jsc-rep_DisclosureOfOtherReceivable@http://www.jsc.gov.jo/xbrl/2017-12-31/lab-rol_dfsp/ReportingLabel</t>
  </si>
  <si>
    <t>jsc-rep_core_2017-12-31.xsd#jsc-rep_DisclosureOfAmountsDueToMCIAgainstCardHolders</t>
  </si>
  <si>
    <t>jsc-rep_core_2017-12-31.xsd#jsc-rep_DisclosureOfAmountsDueToMCIAgainstIssuedGuarantee</t>
  </si>
  <si>
    <t>jsc-rep_core_2017-12-31.xsd#jsc-rep_DisclosureOfCreditCardReceivablesNoncurrent@http://www.jsc.gov.jo/xbrl/2017-12-31/lab-rol_dfsp/ReportingLabel</t>
  </si>
  <si>
    <t>jsc-rep_core_2017-12-31.xsd#jsc-rep_DisclosureOfDueFromSecuritiesDepositaryCenterSettlements@http://www.jsc.gov.jo/xbrl/2017-12-31/lab-rol_dfsp/ReportingLabel</t>
  </si>
  <si>
    <t>jsc-rep_core_2017-12-31.xsd#jsc-rep_DisclosureOfCustomersSukukInvestmentPortfolios</t>
  </si>
  <si>
    <t>jsc-rep_core_2017-12-31.xsd#jsc-rep_DisclosureOfAccountReceivableFromFinancingActivities</t>
  </si>
  <si>
    <t>jsc-rep_core_2017-12-31.xsd#jsc-rep_DisclosureOfRefinanceLoans</t>
  </si>
  <si>
    <t>jsc-rep_core_2017-12-31.xsd#jsc-rep_DisclosureOfDerivativeFinancialAssets</t>
  </si>
  <si>
    <t>jsc-rep_core_2017-12-31.xsd#jsc-rep_DisclosureOfLandAndBuildingsForSale</t>
  </si>
  <si>
    <t>jsc-rep_core_2017-12-31.xsd#jsc-rep_DisclosureOfInvestmentInWakalaInvestmentContract</t>
  </si>
  <si>
    <t>full_ifrs-cor_2017-03-09.xsd#ifrs-full_DisclosureOfNoncurrentAssetsOrDisposalGroupsClassifiedAsHeldForSaleExplanatory@http://www.jsc.gov.jo/xbrl/2017-12-31/lab-rol_dfsp/ReportingLabel</t>
  </si>
  <si>
    <t>jsc-rep_core_2017-12-31.xsd#jsc-rep_DisclosureOfPropertiesHeldForSale@http://www.jsc.gov.jo/xbrl/2017-12-31/lab-rol_dfsp/ReportingLabel</t>
  </si>
  <si>
    <t>jsc-rep_core_2017-12-31.xsd#jsc-rep_DisclosureOfFinancialAssetsHeldForSale@http://www.jsc.gov.jo/xbrl/2017-12-31/lab-rol_dfsp/ReportingLabel</t>
  </si>
  <si>
    <t>jsc-rep_core_2017-12-31.xsd#jsc-rep_DisclosureOfCashOnHandAndAtBanks</t>
  </si>
  <si>
    <t>full_ifrs-cor_2017-03-09.xsd#ifrs-full_DisclosureOfDeferredIncomeExplanatory@http://www.jsc.gov.jo/xbrl/2017-12-31/lab-rol_dfsp/ReportingLabel</t>
  </si>
  <si>
    <t>full_ifrs-cor_2017-03-09.xsd#ifrs-full_DisclosureOfOtherCurrentAssetsExplanatory@http://www.jsc.gov.jo/xbrl/2017-12-31/lab-rol_dfsp/ReportingLabel</t>
  </si>
  <si>
    <t>full_ifrs-cor_2017-03-09.xsd#ifrs-full_DisclosureOfShareCapitalReservesAndOtherEquityInterestExplanatory@http://www.jsc.gov.jo/xbrl/2017-12-31/lab-rol_dfsp/ReportingLabel</t>
  </si>
  <si>
    <t>jsc-rep_core_2017-12-31.xsd#jsc-rep_DisclosureOfEquityAttributableToEquityHolders@http://www.jsc.gov.jo/xbrl/2017-12-31/lab-rol_dfsp/ReportingLabel</t>
  </si>
  <si>
    <t>jsc-rep_core_2017-12-31.xsd#jsc-rep_DisclosureOfStatutoryReserves</t>
  </si>
  <si>
    <t>jsc-rep_core_2017-12-31.xsd#jsc-rep_DisclosureOfVoluntaryReserves</t>
  </si>
  <si>
    <t>jsc-rep_core_2017-12-31.xsd#jsc-rep_DisclosureOfIssuancePremium@http://www.jsc.gov.jo/xbrl/2017-12-31/lab-rol_dfsp/ReportingLabel</t>
  </si>
  <si>
    <t>jsc-rep_core_2017-12-31.xsd#jsc-rep_DisclosureOfIssuanceDiscount@http://www.jsc.gov.jo/xbrl/2017-12-31/lab-rol_dfsp/ReportingLabel</t>
  </si>
  <si>
    <t>jsc-rep_core_2017-12-31.xsd#jsc-rep_DisclosureOfFairValueReserve</t>
  </si>
  <si>
    <t>full_ifrs-cor_2017-03-09.xsd#ifrs-full_DisclosureOfReservesAndOtherEquityInterestExplanatory@http://www.jsc.gov.jo/xbrl/2017-12-31/lab-rol_dfsp/ReportingLabel</t>
  </si>
  <si>
    <t>jsc-rep_core_2017-12-31.xsd#jsc-rep_DisclosureOfRetainedEarnings</t>
  </si>
  <si>
    <t>full_ifrs-cor_2017-03-09.xsd#ifrs-full_DisclosureOfDividendsExplanatory@http://www.jsc.gov.jo/xbrl/2017-12-31/lab-rol_dfsp/ReportingLabel</t>
  </si>
  <si>
    <t>full_ifrs-cor_2017-03-09.xsd#ifrs-full_DisclosureOfTreasurySharesExplanatory</t>
  </si>
  <si>
    <t>full_ifrs-cor_2017-03-09.xsd#ifrs-full_DisclosureOfNoncontrollingInterestsExplanatory</t>
  </si>
  <si>
    <t>jsc-rep_core_2017-12-31.xsd#jsc-rep_DisclosureOfTradeAndOtherNonCurrentPayables</t>
  </si>
  <si>
    <t>jsc-rep_core_2017-12-31.xsd#jsc-rep_DisclosureOfLongTermLoansPayable@http://www.jsc.gov.jo/xbrl/2017-12-31/lab-rol_dfsp/ReportingLabel</t>
  </si>
  <si>
    <t>jsc-rep_core_2017-12-31.xsd#jsc-rep_DisclosureOfBankOverdrafts@http://www.jsc.gov.jo/xbrl/2017-12-31/lab-rol_dfsp/ReportingLabel</t>
  </si>
  <si>
    <t>jsc-rep_core_2017-12-31.xsd#jsc-rep_DisclosureOfProvisionsAgainstLoansGuarantee</t>
  </si>
  <si>
    <t>jsc-rep_core_2017-12-31.xsd#jsc-rep_DisclosureOfLiabilitiesAgainstSellAndBuyBackSharesAgreement</t>
  </si>
  <si>
    <t>jsc-rep_core_2017-12-31.xsd#jsc-rep_DisclosureOfDeferredRevenueFromLongTermInstallments</t>
  </si>
  <si>
    <t>jsc-rep_core_2017-12-31.xsd#jsc-rep_DisclosureOfDerivativeFinancialLiabilities@http://www.jsc.gov.jo/xbrl/2017-12-31/lab-rol_dfsp/ReportingLabel</t>
  </si>
  <si>
    <t>full_ifrs-cor_2017-03-09.xsd#ifrs-full_DisclosureOfOtherNoncurrentLiabilitiesExplanatory@http://www.jsc.gov.jo/xbrl/2017-12-31/lab-rol_dfsp/ReportingLabel</t>
  </si>
  <si>
    <t>jsc-rep_core_2017-12-31.xsd#jsc-rep_DisclosureOfCustomersInvestmentAccounts</t>
  </si>
  <si>
    <t>jsc-rep_core_2017-12-31.xsd#jsc-rep_DisclosureOfShortTermLoans@http://www.jsc.gov.jo/xbrl/2017-12-31/lab-rol_dfsp/ReportingLabel</t>
  </si>
  <si>
    <t>jsc-rep_core_2017-12-31.xsd#jsc-rep_DisclosureTradeAndOtherCurrentPayables@http://www.jsc.gov.jo/xbrl/2017-12-31/lab-rol_dfsp/ReportingLabel</t>
  </si>
  <si>
    <t>jsc-rep_core_2017-12-31.xsd#jsc-rep_DisclosureOfAccruedExpenses@http://www.jsc.gov.jo/xbrl/2017-12-31/lab-rol_dfsp/ReportingLabel</t>
  </si>
  <si>
    <t>full_ifrs-cor_2017-03-09.xsd#ifrs-full_DisclosureOfProvisionsExplanatory</t>
  </si>
  <si>
    <t>full_ifrs-cor_2017-03-09.xsd#ifrs-full_DisclosureOfOtherCurrentLiabilitiesExplanatory@http://www.jsc.gov.jo/xbrl/2017-12-31/lab-rol_dfsp/ReportingLabel</t>
  </si>
  <si>
    <t>full_ifrs-cor_2017-03-09.xsd#ifrs-full_DisclosureOfRevenueExplanatory</t>
  </si>
  <si>
    <t>full_ifrs-cor_2017-03-09.xsd#ifrs-full_DisclosureOfCostOfSalesExplanatory@http://www.jsc.gov.jo/xbrl/2017-12-31/lab-rol_dfsp/ReportingLabel</t>
  </si>
  <si>
    <t>full_ifrs-cor_2017-03-09.xsd#ifrs-full_DisclosureOfOtherOperatingIncomeExplanatory@http://www.jsc.gov.jo/xbrl/2017-12-31/lab-rol_dfsp/ReportingLabel</t>
  </si>
  <si>
    <t>jsc-rep_core_2017-12-31.xsd#jsc-rep_DisclosureOfOperatingExpense@http://www.jsc.gov.jo/xbrl/2017-12-31/lab-rol_dfsp/ReportingLabel</t>
  </si>
  <si>
    <t>full_ifrs-cor_2017-03-09.xsd#ifrs-full_DisclosureOfGeneralAndAdministrativeExpenseExplanatory@http://www.jsc.gov.jo/xbrl/2017-12-31/lab-rol_dfsp/ReportingLabel</t>
  </si>
  <si>
    <t>jsc-rep_core_2017-12-31.xsd#jsc-rep_DisclosureOfSellingAndDistributionExpenses@http://www.jsc.gov.jo/xbrl/2017-12-31/lab-rol_dfsp/ReportingLabel</t>
  </si>
  <si>
    <t>jsc-rep_core_2017-12-31.xsd#jsc-rep_DisclosureOfOtherRevenue@http://www.jsc.gov.jo/xbrl/2017-12-31/lab-rol_dfsp/ReportingLabel</t>
  </si>
  <si>
    <t>jsc-rep_core_2017-12-31.xsd#jsc-rep_DisclosureOfOtherExpenses@http://www.jsc.gov.jo/xbrl/2017-12-31/lab-rol_dfsp/ReportingLabel</t>
  </si>
  <si>
    <t>full_ifrs-cor_2017-03-09.xsd#ifrs-full_DisclosureOfFinanceCostExplanatory</t>
  </si>
  <si>
    <t>full_ifrs-cor_2017-03-09.xsd#ifrs-full_DisclosureOfFinanceIncomeExplanatory@http://www.jsc.gov.jo/xbrl/2017-12-31/lab-rol_dfsp/ReportingLabel</t>
  </si>
  <si>
    <t>full_ifrs-cor_2017-03-09.xsd#ifrs-full_DisclosureOfResearchAndDevelopmentExpenseExplanatory</t>
  </si>
  <si>
    <t>jsc-rep_core_2017-12-31.xsd#jsc-rep_DisclosureOfBasicAndDilutedLossPerShare</t>
  </si>
  <si>
    <t>jsc-rep_core_2017-12-31.xsd#jsc-rep_DisclosureOfDueToSecuritiesDepositaryCenter</t>
  </si>
  <si>
    <t>jsc-rep_core_2017-12-31.xsd#jsc-rep_DisclosureOfStartUpMicroProjectsLoans</t>
  </si>
  <si>
    <t>jsc-rep_core_2017-12-31.xsd#jsc-rep_DisclosureOfGrantsAndOtherDeposits</t>
  </si>
  <si>
    <t>jsc-rep_core_2017-12-31.xsd#jsc-rep_DisclosureOfLawsuitsAgainstTheCompany@http://www.jsc.gov.jo/xbrl/2017-12-31/lab-rol_dfsp/ReportingLabel</t>
  </si>
  <si>
    <t>jsc-rep_core_2017-12-31.xsd#jsc-rep_DisclosureOfOffBalanceSheetItems</t>
  </si>
  <si>
    <t>full_ifrs-cor_2017-03-09.xsd#ifrs-full_DisclosureOfRelatedPartyExplanatory@http://www.jsc.gov.jo/xbrl/2017-12-31/lab-rol_dfsp/ReportingLabel</t>
  </si>
  <si>
    <t>full_ifrs-cor_2017-03-09.xsd#ifrs-full_DisclosureOfEntitysReportableSegmentsExplanatory@http://www.jsc.gov.jo/xbrl/2017-12-31/lab-rol_dfsp/ReportingLabel</t>
  </si>
  <si>
    <t>jsc-rep_core_2017-12-31.xsd#jsc-rep_DisclosureOfRiskManagement@http://www.jsc.gov.jo/xbrl/2017-12-31/lab-rol_dfsp/ReportingLabel</t>
  </si>
  <si>
    <t>full_ifrs-cor_2017-03-09.xsd#ifrs-full_DisclosureOfLiquidityRiskExplanatory</t>
  </si>
  <si>
    <t>full_ifrs-cor_2017-03-09.xsd#ifrs-full_DisclosureOfMarketRiskExplanatory</t>
  </si>
  <si>
    <t>full_ifrs-cor_2017-03-09.xsd#ifrs-full_DisclosureOfCreditRiskExplanatory</t>
  </si>
  <si>
    <t>jsc-rep_core_2017-12-31.xsd#jsc-rep_DisclosureOfFairValueHierarchy@http://www.jsc.gov.jo/xbrl/2017-12-31/lab-rol_dfsp/ReportingLabel</t>
  </si>
  <si>
    <t>jsc-rep_core_2017-12-31.xsd#jsc-rep_DisclosureOfCapitalManagement</t>
  </si>
  <si>
    <t>jsc-rep_core_2017-12-31.xsd#jsc-rep_DisclosureOfStandardsIssuedButNotYetEffective@http://www.jsc.gov.jo/xbrl/2017-12-31/lab-rol_dfsp/ReportingLabel</t>
  </si>
  <si>
    <t>jsc-rep_core_2017-12-31.xsd#jsc-rep_DisclosureOfComparativeFigures</t>
  </si>
  <si>
    <t>jsc-rep_core_2017-12-31.xsd#jsc-rep_DisclosureOfTradingSettlement</t>
  </si>
  <si>
    <t>jsc-rep_core_2017-12-31.xsd#jsc-rep_DisclosureOfBrokerageTradingCommission</t>
  </si>
  <si>
    <t>jsc-rep_core_2017-12-31.xsd#jsc-rep_DisclosureOfNetGainsLossesOnFinancialInstrumentsAtFairValueThroughProfitOrLoss@http://www.jsc.gov.jo/xbrl/2017-12-31/lab-rol_dfsp/ReportingLabel</t>
  </si>
  <si>
    <t>jsc-rep_core_2017-12-31.xsd#jsc-rep_DisclosureOfBrokerageLicense</t>
  </si>
  <si>
    <t>jsc-rep_core_2017-12-31.xsd#jsc-rep_DisclosureOfSubsequentEvents</t>
  </si>
  <si>
    <t>jsc-rep_core_2017-12-31.xsd#jsc-rep_DisclosureOfSegmentReporting</t>
  </si>
  <si>
    <t>jsc-rep_core_2017-12-31.xsd#jsc-rep_DisclosureOfAnalysisOfMaturitiesOffAssetAndLiabilities</t>
  </si>
  <si>
    <t>jsc-rep_core_2017-12-31.xsd#jsc-rep_DisclosureOfAcquisitionOfSubsidiary</t>
  </si>
  <si>
    <t>jsc-rep_core_2017-12-31.xsd#jsc-rep_DisclosureOfInterestRateRe-PricingGap</t>
  </si>
  <si>
    <t>full_ifrs-cor_2017-03-09.xsd#ifrs-full_DisclosureOfContingentLiabilitiesExplanatory@http://www.jsc.gov.jo/xbrl/2017-12-31/lab-rol_dfsp/ReportingLabel</t>
  </si>
  <si>
    <t>full_ifrs-cor_2017-03-09.xsd#ifrs-full_DisclosureOfLeasePrepaymentsExplanatory</t>
  </si>
  <si>
    <t>full_ifrs-cor_2017-03-09.xsd#ifrs-full_DisclosureOfLeasesExplanatory</t>
  </si>
  <si>
    <t>full_ifrs-cor_2017-03-09.xsd#ifrs-full_DisclosureOfEarningsPerShareExplanatory</t>
  </si>
  <si>
    <t>full_ifrs-cor_2017-03-09.xsd#ifrs-full_DisclosureOfEffectOfChangesInForeignExchangeRatesExplanatory</t>
  </si>
  <si>
    <t>full_ifrs-cor_2017-03-09.xsd#ifrs-full_DisclosureOfEmployeeBenefitsExplanatory</t>
  </si>
  <si>
    <t>full_ifrs-cor_2017-03-09.xsd#ifrs-full_DisclosureOfAuditorsRemunerationExplanatory@http://www.jsc.gov.jo/xbrl/2017-12-31/lab-rol_dfsp/ReportingLabel</t>
  </si>
  <si>
    <t>full_ifrs-cor_2017-03-09.xsd#ifrs-full_DisclosureOfCashFlowStatementExplanatory@http://www.jsc.gov.jo/xbrl/2017-12-31/lab-rol_dfsp/ReportingLabel</t>
  </si>
  <si>
    <t>full_ifrs-cor_2017-03-09.xsd#ifrs-full_DisclosureOfCollateralExplanatory</t>
  </si>
  <si>
    <t>full_ifrs-cor_2017-03-09.xsd#ifrs-full_DisclosureOfCommitmentsAndContingentLiabilitiesExplanatory@http://www.jsc.gov.jo/xbrl/2017-12-31/lab-rol_dfsp/ReportingLabel</t>
  </si>
  <si>
    <t>full_ifrs-cor_2017-03-09.xsd#ifrs-full_DisclosureOfDepreciationAndAmortisationExpenseExplanatory@http://www.jsc.gov.jo/xbrl/2017-12-31/lab-rol_dfsp/ReportingLabel</t>
  </si>
  <si>
    <t>full_ifrs-cor_2017-03-09.xsd#ifrs-full_DisclosureOfDiscontinuedOperationsExplanatory</t>
  </si>
  <si>
    <t>full_ifrs-cor_2017-03-09.xsd#ifrs-full_DisclosureOfEventsAfterReportingPeriodExplanatory</t>
  </si>
  <si>
    <t>full_ifrs-cor_2017-03-09.xsd#ifrs-full_DisclosureOfFirstTimeAdoptionExplanatory</t>
  </si>
  <si>
    <t>full_ifrs-cor_2017-03-09.xsd#ifrs-full_DisclosureOfGoingConcernExplanatory@http://www.jsc.gov.jo/xbrl/2017-12-31/lab-rol_dfsp/ReportingLabel</t>
  </si>
  <si>
    <t>full_ifrs-cor_2017-03-09.xsd#ifrs-full_DisclosureOfGovernmentGrantsExplanatory</t>
  </si>
  <si>
    <t>full_ifrs-cor_2017-03-09.xsd#ifrs-full_DisclosureOfImpairmentOfAssetsExplanatory</t>
  </si>
  <si>
    <t>full_ifrs-cor_2017-03-09.xsd#ifrs-full_DisclosureOfRestrictedCashAndCashEquivalentsExplanatory@http://www.jsc.gov.jo/xbrl/2017-12-31/lab-rol_dfsp/ReportingLabel</t>
  </si>
  <si>
    <t>full_ifrs-cor_2017-03-09.xsd#ifrs-full_DisclosureOfServiceConcessionArrangementsExplanatory</t>
  </si>
  <si>
    <t>full_ifrs-cor_2017-03-09.xsd#ifrs-full_DisclosureOfSubordinatedLiabilitiesExplanatory@http://www.jsc.gov.jo/xbrl/2017-12-31/lab-rol_dfsp/ReportingLabel</t>
  </si>
  <si>
    <t>jsc-rep_core_2017-12-31.xsd#jsc-DisclosureOfRestatementExplanatory</t>
  </si>
  <si>
    <t>jsc-rep_core_2017-12-31.xsd#jsc-rep_ListOfNotesTable::jsc-rep_core_2017-12-31.xsd#jsc-rep_LanguageAxis::jsc-rep_core_2017-12-31.xsd#jsc-rep_EnglishMember</t>
  </si>
  <si>
    <t>jsc-rep_core_2017-12-31.xsd#jsc-rep_ListOfNotesTable::jsc-rep_core_2017-12-31.xsd#jsc-rep_LanguageAxis::jsc-rep_core_2017-12-31.xsd#jsc-rep_ArabicMember</t>
  </si>
  <si>
    <t>jsc-rep_core_2017-12-31.xsd#jsc-rep_ListOfNotesTable::jsc-rep_core_2017-12-31.xsd#jsc-rep_LanguageAxis</t>
  </si>
  <si>
    <t xml:space="preserve"> - 1.0.0</t>
  </si>
  <si>
    <t>31/12/2018</t>
  </si>
  <si>
    <t>47e9234a-013c-4fe9-a4cc-fb5022bfa05b:~:SOfinancPositionCurNoncur_1:~:NotMandatory:~:True:~:0:~:True:~:&lt;?xml version="1.0" encoding="utf-16"?&gt;_x000D_
&lt;Customization xmlns:xsi="http://www.w3.org/2001/XMLSchema-instance" xmlns:xsd="http://www.w3.org/2001/XMLSchema" ComparitiveDate="False" LayoutByDate="False" LayoutByCompany="False" ShowAllDomains="False" TotalDomain="True" DefaultDates="1" /&gt;:~:LytLin:~::~:False:~:True:~:full_ifrs-cor_2017-03-09.xsd#ifrs-full_StatementOfFinancialPositionAbstract@http://www.xbrl.org/2003/role/label:~:</t>
  </si>
  <si>
    <t>56f52322-652a-41c2-a459-ac47a7ce3fd6:~:IncomeStatements_1:~:NotMandatory:~:True:~:0:~:True:~:&lt;?xml version="1.0" encoding="utf-16"?&gt;_x000D_
&lt;Customization xmlns:xsi="http://www.w3.org/2001/XMLSchema-instance" xmlns:xsd="http://www.w3.org/2001/XMLSchema" ComparitiveDate="False" LayoutByDate="False" LayoutByCompany="False" ShowAllDomains="False" TotalDomain="True" DefaultDates="1" /&gt;:~:LytLin:~::~:False:~:True:~:full_ifrs-cor_2017-03-09.xsd#ifrs-full_IncomeStatementAbstract@http://www.xbrl.org/2003/role/label:~:</t>
  </si>
  <si>
    <t>60f802fc-bb7a-487b-8df8-94a54025afe8:~:SOCI-PresentedNetOfTax_1:~:NotMandatory:~:True:~:0:~:True:~:&lt;?xml version="1.0" encoding="utf-16"?&gt;_x000D_
&lt;Customization xmlns:xsi="http://www.w3.org/2001/XMLSchema-instance" xmlns:xsd="http://www.w3.org/2001/XMLSchema" ComparitiveDate="False" LayoutByDate="False" LayoutByCompany="False" ShowAllDomains="False" TotalDomain="True" DefaultDates="1" /&gt;:~:LytLin:~::~:False:~:True:~:full_ifrs-cor_2017-03-09.xsd#ifrs-full_StatementOfComprehensiveIncomeAbstract@http://www.xbrl.org/2003/role/label:~:</t>
  </si>
  <si>
    <t>438d4e9e-b54e-4456-a2ff-aa1dfa838d08:~:SOCashFlowsIndirectMethod_1:~:NotMandatory:~:True:~:0:~:True:~:&lt;?xml version="1.0" encoding="utf-16"?&gt;_x000D_
&lt;Customization xmlns:xsi="http://www.w3.org/2001/XMLSchema-instance" xmlns:xsd="http://www.w3.org/2001/XMLSchema" ComparitiveDate="False" LayoutByDate="False" LayoutByCompany="False" ShowAllDomains="True" TotalDomain="False" DefaultDates="1" /&gt;:~:LytLin:~::~:False:~:True:~:full_ifrs-cor_2017-03-09.xsd#ifrs-full_StatementOfCashFlowsAbstract@http://www.xbrl.org/2003/role/label:~:</t>
  </si>
  <si>
    <t>370c5a66-ef24-4710-85eb-1f953ac483dd:~:Layout1:~:NotMandatory:~:True:~:1:~:True:~:&lt;?xml version="1.0" encoding="utf-16"?&gt;_x000D_
&lt;Customization xmlns:xsi="http://www.w3.org/2001/XMLSchema-instance" xmlns:xsd="http://www.w3.org/2001/XMLSchema" LayoutByDate="True" /&gt;:~:LytHyc:~::~:False:~:False:~::~:full_ifrs-cor_2017-03-09.xsd#ifrs-full_StatementOfChangesInEquityTable</t>
  </si>
  <si>
    <t>9e7ba427-87e1-402b-a360-c426f1ea1295:~:Layout14:~:NotMandatory:~:True:~:14:~:True:~:&lt;?xml version="1.0" encoding="utf-16"?&gt;_x000D_
&lt;Customization xmlns:xsi="http://www.w3.org/2001/XMLSchema-instance" xmlns:xsd="http://www.w3.org/2001/XMLSchema" /&gt;:~:LytHyc:~::~:False:~:True:~::~:full_ifrs-cor_2017-03-09.xsd#ifrs-full_DisclosureOfInvestmentPropertyTable</t>
  </si>
  <si>
    <t>2c2cd16c-656c-4ea3-8596-d78addf65f58:~:Layout13:~:NotMandatory:~:True:~:13:~:True:~:&lt;?xml version="1.0" encoding="utf-16"?&gt;_x000D_
&lt;Customization xmlns:xsi="http://www.w3.org/2001/XMLSchema-instance" xmlns:xsd="http://www.w3.org/2001/XMLSchema" /&gt;:~:LytHyc:~::~:False:~:True:~::~:full_ifrs-cor_2017-03-09.xsd#ifrs-full_DisclosureOfInvestmentPropertyTable</t>
  </si>
  <si>
    <t>07d4b529-deda-48eb-88e8-cd01717490a3:~:Layout12:~:NotMandatory:~:True:~:12:~:True:~:&lt;?xml version="1.0" encoding="utf-16"?&gt;_x000D_
&lt;Customization xmlns:xsi="http://www.w3.org/2001/XMLSchema-instance" xmlns:xsd="http://www.w3.org/2001/XMLSchema" /&gt;:~:LytHyc:~::~:False:~:True:~::~:full_ifrs-cor_2017-03-09.xsd#ifrs-full_DisclosureOfInvestmentPropertyTable</t>
  </si>
  <si>
    <t>96466315-ef5b-4511-83f2-65ad3f082035:~:Layout11:~:NotMandatory:~:True:~:11:~:True:~:&lt;?xml version="1.0" encoding="utf-16"?&gt;_x000D_
&lt;Customization xmlns:xsi="http://www.w3.org/2001/XMLSchema-instance" xmlns:xsd="http://www.w3.org/2001/XMLSchema" /&gt;:~:LytHyc:~::~:False:~:True:~::~:full_ifrs-cor_2017-03-09.xsd#ifrs-full_DisclosureOfInvestmentPropertyTable</t>
  </si>
  <si>
    <t>1456c543-494a-4738-85dc-335110f5013f:~:Layout10:~:NotMandatory:~:True:~:10:~:True:~:&lt;?xml version="1.0" encoding="utf-16"?&gt;_x000D_
&lt;Customization xmlns:xsi="http://www.w3.org/2001/XMLSchema-instance" xmlns:xsd="http://www.w3.org/2001/XMLSchema" /&gt;:~:LytHyc:~::~:False:~:True:~::~:full_ifrs-cor_2017-03-09.xsd#ifrs-full_DisclosureOfInvestmentPropertyTable</t>
  </si>
  <si>
    <t>d42ee588-08a9-4dc0-b9e0-c1e57c41c82e:~:Layout9:~:NotMandatory:~:True:~:9:~:True:~:&lt;?xml version="1.0" encoding="utf-16"?&gt;_x000D_
&lt;Customization xmlns:xsi="http://www.w3.org/2001/XMLSchema-instance" xmlns:xsd="http://www.w3.org/2001/XMLSchema" /&gt;:~:LytHyc:~::~:False:~:True:~::~:full_ifrs-cor_2017-03-09.xsd#ifrs-full_DisclosureOfInvestmentPropertyTable</t>
  </si>
  <si>
    <t>807b5875-d75b-4c9d-86f2-72890cf572e9:~:Layout8:~:NotMandatory:~:True:~:8:~:True:~:&lt;?xml version="1.0" encoding="utf-16"?&gt;_x000D_
&lt;Customization xmlns:xsi="http://www.w3.org/2001/XMLSchema-instance" xmlns:xsd="http://www.w3.org/2001/XMLSchema" /&gt;:~:LytHyc:~::~:False:~:True:~::~:full_ifrs-cor_2017-03-09.xsd#ifrs-full_DisclosureOfInvestmentPropertyTable</t>
  </si>
  <si>
    <t>6153020e-690c-424e-aedc-6e196b187ca5:~:Layout7:~:NotMandatory:~:True:~:7:~:True:~:&lt;?xml version="1.0" encoding="utf-16"?&gt;_x000D_
&lt;Customization xmlns:xsi="http://www.w3.org/2001/XMLSchema-instance" xmlns:xsd="http://www.w3.org/2001/XMLSchema" /&gt;:~:LytHyc:~::~:False:~:True:~::~:full_ifrs-cor_2017-03-09.xsd#ifrs-full_DisclosureOfInvestmentPropertyTable</t>
  </si>
  <si>
    <t>31c1ad20-5870-41bc-b1c8-29cb595ba8bb:~:Layout6:~:NotMandatory:~:True:~:6:~:True:~:&lt;?xml version="1.0" encoding="utf-16"?&gt;_x000D_
&lt;Customization xmlns:xsi="http://www.w3.org/2001/XMLSchema-instance" xmlns:xsd="http://www.w3.org/2001/XMLSchema" /&gt;:~:LytHyc:~::~:False:~:True:~::~:full_ifrs-cor_2017-03-09.xsd#ifrs-full_DisclosureOfInvestmentPropertyTable</t>
  </si>
  <si>
    <t>a0f3f1bf-6db3-44dd-9f07-b2be54c32467:~:Layout5:~:NotMandatory:~:True:~:5:~:True:~:&lt;?xml version="1.0" encoding="utf-16"?&gt;_x000D_
&lt;Customization xmlns:xsi="http://www.w3.org/2001/XMLSchema-instance" xmlns:xsd="http://www.w3.org/2001/XMLSchema" /&gt;:~:LytHyc:~::~:False:~:True:~::~:full_ifrs-cor_2017-03-09.xsd#ifrs-full_DisclosureOfInvestmentPropertyTable</t>
  </si>
  <si>
    <t>27f67b11-bb43-47d5-9766-825a04d5bf4d:~:Layout4:~:NotMandatory:~:True:~:4:~:True:~:&lt;?xml version="1.0" encoding="utf-16"?&gt;_x000D_
&lt;Customization xmlns:xsi="http://www.w3.org/2001/XMLSchema-instance" xmlns:xsd="http://www.w3.org/2001/XMLSchema" /&gt;:~:LytHyc:~::~:False:~:True:~::~:full_ifrs-cor_2017-03-09.xsd#ifrs-full_DisclosureOfInvestmentPropertyTable</t>
  </si>
  <si>
    <t>466c4758-d8c8-4c58-9a2e-dc8b698757e5:~:Layout3:~:NotMandatory:~:True:~:3:~:True:~:&lt;?xml version="1.0" encoding="utf-16"?&gt;_x000D_
&lt;Customization xmlns:xsi="http://www.w3.org/2001/XMLSchema-instance" xmlns:xsd="http://www.w3.org/2001/XMLSchema" /&gt;:~:LytHyc:~::~:False:~:True:~::~:full_ifrs-cor_2017-03-09.xsd#ifrs-full_DisclosureOfInvestmentPropertyTable</t>
  </si>
  <si>
    <t>b02abd45-012f-4710-bc66-88341a4586f7:~:Layout2:~:NotMandatory:~:True:~:2:~:True:~:&lt;?xml version="1.0" encoding="utf-16"?&gt;_x000D_
&lt;Customization xmlns:xsi="http://www.w3.org/2001/XMLSchema-instance" xmlns:xsd="http://www.w3.org/2001/XMLSchema" /&gt;:~:LytHyc:~::~:False:~:True:~::~:full_ifrs-cor_2017-03-09.xsd#ifrs-full_DisclosureOfInvestmentPropertyTable</t>
  </si>
  <si>
    <t>4f8eec16-7aa0-4fc7-a244-7ec2d5e7c807:~:Layout1:~:NotMandatory:~:True:~:1:~:True:~:&lt;?xml version="1.0" encoding="utf-16"?&gt;_x000D_
&lt;Customization xmlns:xsi="http://www.w3.org/2001/XMLSchema-instance" xmlns:xsd="http://www.w3.org/2001/XMLSchema" LayoutByDate="True" /&gt;:~:LytHyc:~::~:False:~:False:~::~:full_ifrs-cor_2017-03-09.xsd#ifrs-full_DisclosureOfInvestmentPropertyTable</t>
  </si>
  <si>
    <t>7443c950-0718-4b82-b471-43d4117bf71f:~:SubclassOfLiabNEquitCurNoncur_1:~:NotMandatory:~:True:~:0:~:True:~:&lt;?xml version="1.0" encoding="utf-16"?&gt;_x000D_
&lt;Customization xmlns:xsi="http://www.w3.org/2001/XMLSchema-instance" xmlns:xsd="http://www.w3.org/2001/XMLSchema" ComparitiveDate="False" LayoutByDate="False" LayoutByCompany="False" ShowAllDomains="False" TotalDomain="True" DefaultDates="1" /&gt;:~:LytLin:~::~:False:~:True:~:jsc-rep_core_2017-12-31.xsd#jsc-rep_SubclassificationsOfLiabilitiesAndEquitiesAbstract@http://www.xbrl.org/2003/role/label:~:</t>
  </si>
  <si>
    <t>e5f3d763-fed1-42df-9286-515049a0d093:~:Layout12:~:NotMandatory:~:True:~:12:~:True:~:&lt;?xml version="1.0" encoding="utf-16"?&gt;_x000D_
&lt;Customization xmlns:xsi="http://www.w3.org/2001/XMLSchema-instance" xmlns:xsd="http://www.w3.org/2001/XMLSchema" /&gt;:~:LytHyc:~::~:False:~:True:~::~:full_ifrs-cor_2017-03-09.xsd#ifrs-full_DisclosureOfInvestmentPropertyTable</t>
  </si>
  <si>
    <t>456a8411-d5e8-4241-9f7a-eca9b4a03606:~:Layout11:~:NotMandatory:~:True:~:11:~:True:~:&lt;?xml version="1.0" encoding="utf-16"?&gt;_x000D_
&lt;Customization xmlns:xsi="http://www.w3.org/2001/XMLSchema-instance" xmlns:xsd="http://www.w3.org/2001/XMLSchema" /&gt;:~:LytHyc:~::~:False:~:True:~::~:full_ifrs-cor_2017-03-09.xsd#ifrs-full_DisclosureOfInvestmentPropertyTable</t>
  </si>
  <si>
    <t>1e452b0e-c282-4aba-9936-7a7a868c85ee:~:Layout10:~:NotMandatory:~:True:~:10:~:True:~:&lt;?xml version="1.0" encoding="utf-16"?&gt;_x000D_
&lt;Customization xmlns:xsi="http://www.w3.org/2001/XMLSchema-instance" xmlns:xsd="http://www.w3.org/2001/XMLSchema" /&gt;:~:LytHyc:~::~:False:~:True:~::~:full_ifrs-cor_2017-03-09.xsd#ifrs-full_DisclosureOfInvestmentPropertyTable</t>
  </si>
  <si>
    <t>31385773-0f33-41b4-a87a-b233e07bf21b:~:Layout9:~:NotMandatory:~:True:~:9:~:True:~:&lt;?xml version="1.0" encoding="utf-16"?&gt;_x000D_
&lt;Customization xmlns:xsi="http://www.w3.org/2001/XMLSchema-instance" xmlns:xsd="http://www.w3.org/2001/XMLSchema" /&gt;:~:LytHyc:~::~:False:~:True:~::~:full_ifrs-cor_2017-03-09.xsd#ifrs-full_DisclosureOfInvestmentPropertyTable</t>
  </si>
  <si>
    <t>9faa59e8-202b-4df4-b41b-96b8b8987b91:~:Layout8:~:NotMandatory:~:True:~:8:~:True:~:&lt;?xml version="1.0" encoding="utf-16"?&gt;_x000D_
&lt;Customization xmlns:xsi="http://www.w3.org/2001/XMLSchema-instance" xmlns:xsd="http://www.w3.org/2001/XMLSchema" /&gt;:~:LytHyc:~::~:False:~:True:~::~:full_ifrs-cor_2017-03-09.xsd#ifrs-full_DisclosureOfInvestmentPropertyTable</t>
  </si>
  <si>
    <t>ace1ce9b-1246-4bd9-b144-10fc96cc575b:~:Layout7:~:NotMandatory:~:True:~:7:~:True:~:&lt;?xml version="1.0" encoding="utf-16"?&gt;_x000D_
&lt;Customization xmlns:xsi="http://www.w3.org/2001/XMLSchema-instance" xmlns:xsd="http://www.w3.org/2001/XMLSchema" /&gt;:~:LytHyc:~::~:False:~:True:~::~:full_ifrs-cor_2017-03-09.xsd#ifrs-full_DisclosureOfInvestmentPropertyTable</t>
  </si>
  <si>
    <t>ef3d1ce1-abe3-4d71-9e10-f97590b9b6f5:~:Layout6:~:NotMandatory:~:True:~:6:~:True:~:&lt;?xml version="1.0" encoding="utf-16"?&gt;_x000D_
&lt;Customization xmlns:xsi="http://www.w3.org/2001/XMLSchema-instance" xmlns:xsd="http://www.w3.org/2001/XMLSchema" /&gt;:~:LytHyc:~::~:False:~:True:~::~:full_ifrs-cor_2017-03-09.xsd#ifrs-full_DisclosureOfInvestmentPropertyTable</t>
  </si>
  <si>
    <t>6aeabfab-4bfb-469b-99ab-65ff9a57e273:~:Layout5:~:NotMandatory:~:True:~:5:~:True:~:&lt;?xml version="1.0" encoding="utf-16"?&gt;_x000D_
&lt;Customization xmlns:xsi="http://www.w3.org/2001/XMLSchema-instance" xmlns:xsd="http://www.w3.org/2001/XMLSchema" /&gt;:~:LytHyc:~::~:False:~:True:~::~:full_ifrs-cor_2017-03-09.xsd#ifrs-full_DisclosureOfInvestmentPropertyTable</t>
  </si>
  <si>
    <t>c34e36ab-54d9-424b-826a-946dd5c8de70:~:Layout4:~:NotMandatory:~:True:~:4:~:True:~:&lt;?xml version="1.0" encoding="utf-16"?&gt;_x000D_
&lt;Customization xmlns:xsi="http://www.w3.org/2001/XMLSchema-instance" xmlns:xsd="http://www.w3.org/2001/XMLSchema" /&gt;:~:LytHyc:~::~:False:~:True:~::~:full_ifrs-cor_2017-03-09.xsd#ifrs-full_DisclosureOfInvestmentPropertyTable</t>
  </si>
  <si>
    <t>53504f3c-b527-4aa3-9551-d0817af56d99:~:Layout3:~:NotMandatory:~:True:~:3:~:True:~:&lt;?xml version="1.0" encoding="utf-16"?&gt;_x000D_
&lt;Customization xmlns:xsi="http://www.w3.org/2001/XMLSchema-instance" xmlns:xsd="http://www.w3.org/2001/XMLSchema" /&gt;:~:LytHyc:~::~:False:~:True:~::~:full_ifrs-cor_2017-03-09.xsd#ifrs-full_DisclosureOfInvestmentPropertyTable</t>
  </si>
  <si>
    <t>3e91930b-c96a-4eb3-9a95-82dc78fd179f:~:Layout2:~:NotMandatory:~:True:~:2:~:True:~:&lt;?xml version="1.0" encoding="utf-16"?&gt;_x000D_
&lt;Customization xmlns:xsi="http://www.w3.org/2001/XMLSchema-instance" xmlns:xsd="http://www.w3.org/2001/XMLSchema" /&gt;:~:LytHyc:~::~:False:~:True:~::~:full_ifrs-cor_2017-03-09.xsd#ifrs-full_DisclosureOfInvestmentPropertyTable</t>
  </si>
  <si>
    <t>efe528fd-4f2a-4bdb-a955-b4ac855982e3:~:Layout1:~:NotMandatory:~:True:~:1:~:True:~:&lt;?xml version="1.0" encoding="utf-16"?&gt;_x000D_
&lt;Customization xmlns:xsi="http://www.w3.org/2001/XMLSchema-instance" xmlns:xsd="http://www.w3.org/2001/XMLSchema" LayoutByDate="True" /&gt;:~:LytHyc:~::~:False:~:False:~::~:full_ifrs-cor_2017-03-09.xsd#ifrs-full_DisclosureOfInvestmentPropertyTable</t>
  </si>
  <si>
    <t>45c0c96d-6d67-456e-9bab-572b7dd86e80:~:AnalysisofISFunction_1:~:NotMandatory:~:True:~:0:~:True:~:&lt;?xml version="1.0" encoding="utf-16"?&gt;_x000D_
&lt;Customization xmlns:xsi="http://www.w3.org/2001/XMLSchema-instance" xmlns:xsd="http://www.w3.org/2001/XMLSchema" ComparitiveDate="False" LayoutByDate="False" LayoutByCompany="False" ShowAllDomains="False" TotalDomain="True" DefaultDates="1" /&gt;:~:LytLin:~::~:False:~:True:~:full_ifrs-cor_2017-03-09.xsd#ifrs-full_AnalysisOfIncomeAndExpenseAbstract@http://www.xbrl.org/2003/role/label:~:</t>
  </si>
  <si>
    <t>b8b2afc7-759b-4cd6-aaab-4b1020735498:~:Layout1:~:NotMandatory:~:True:~:1:~:True:~:&lt;?xml version="1.0" encoding="utf-16"?&gt;_x000D_
&lt;Customization xmlns:xsi="http://www.w3.org/2001/XMLSchema-instance" xmlns:xsd="http://www.w3.org/2001/XMLSchema" LayoutByDate="True" /&gt;:~:LytHyc:~::~:False:~:False:~::~:full_ifrs-cor_2017-03-09.xsd#ifrs-full_DisclosureOfPropertyPlantAndEquipmentTable</t>
  </si>
  <si>
    <t>3b12885a-b8fa-4119-b798-cf480c0f6417:~:Layout3:~:NotMandatory:~:True:~:3:~:True:~:&lt;?xml version="1.0" encoding="utf-16"?&gt;_x000D_
&lt;Customization xmlns:xsi="http://www.w3.org/2001/XMLSchema-instance" xmlns:xsd="http://www.w3.org/2001/XMLSchema" LayoutByDate="True" /&gt;:~:LytHyc:~::~:False:~:False:~::~:full_ifrs-cor_2017-03-09.xsd#ifrs-full_DisclosureOfFinancialAssetsTable</t>
  </si>
  <si>
    <t>ccb1a1b5-6df6-4da8-89a5-46c0c2b2da7c:~:Layout2:~:NotMandatory:~:True:~:2:~:True:~:&lt;?xml version="1.0" encoding="utf-16"?&gt;_x000D_
&lt;Customization xmlns:xsi="http://www.w3.org/2001/XMLSchema-instance" xmlns:xsd="http://www.w3.org/2001/XMLSchema" LayoutByDate="True" /&gt;:~:LytHyc:~::~:False:~:False:~::~:full_ifrs-cor_2017-03-09.xsd#ifrs-full_DisclosureOfFinancialAssetsTable</t>
  </si>
  <si>
    <t>15e2dd62-3bab-4117-af1c-905af7841d8f:~:Layout1:~:NotMandatory:~:True:~:1:~:True:~:&lt;?xml version="1.0" encoding="utf-16"?&gt;_x000D_
&lt;Customization xmlns:xsi="http://www.w3.org/2001/XMLSchema-instance" xmlns:xsd="http://www.w3.org/2001/XMLSchema" LayoutByDate="True" /&gt;:~:LytHyc:~::~:False:~:False:~::~:full_ifrs-cor_2017-03-09.xsd#ifrs-full_DisclosureOfFinancialAssetsTable</t>
  </si>
  <si>
    <t>7538bd6a-6491-411a-96fb-93ea84703bee:~:Layout3:~:NotMandatory:~:True:~:3:~:True:~:&lt;?xml version="1.0" encoding="utf-16"?&gt;_x000D_
&lt;Customization xmlns:xsi="http://www.w3.org/2001/XMLSchema-instance" xmlns:xsd="http://www.w3.org/2001/XMLSchema" LayoutByDate="True" /&gt;:~:LytHyc:~::~:False:~:False:~::~:full_ifrs-cor_2017-03-09.xsd#ifrs-full_DisclosureOfFinancialAssetsTable</t>
  </si>
  <si>
    <t>47ff9636-4501-40aa-85b8-87b4ad0f3c8a:~:Layout2:~:NotMandatory:~:True:~:2:~:True:~:&lt;?xml version="1.0" encoding="utf-16"?&gt;_x000D_
&lt;Customization xmlns:xsi="http://www.w3.org/2001/XMLSchema-instance" xmlns:xsd="http://www.w3.org/2001/XMLSchema" LayoutByDate="True" /&gt;:~:LytHyc:~::~:False:~:False:~::~:full_ifrs-cor_2017-03-09.xsd#ifrs-full_DisclosureOfFinancialAssetsTable</t>
  </si>
  <si>
    <t>236585e5-40c2-4970-9461-f01a2791db2b:~:Layout1:~:NotMandatory:~:True:~:1:~:True:~:&lt;?xml version="1.0" encoding="utf-16"?&gt;_x000D_
&lt;Customization xmlns:xsi="http://www.w3.org/2001/XMLSchema-instance" xmlns:xsd="http://www.w3.org/2001/XMLSchema" LayoutByDate="True" /&gt;:~:LytHyc:~::~:False:~:False:~::~:full_ifrs-cor_2017-03-09.xsd#ifrs-full_DisclosureOfFinancialAssetsTable</t>
  </si>
  <si>
    <t>e149f3f0-50a0-45d3-bbdc-61b00f1e2b83:~:Layout1:~:NotMandatory:~:True:~:1:~:True:~:&lt;?xml version="1.0" encoding="utf-16"?&gt;_x000D_
&lt;Customization xmlns:xsi="http://www.w3.org/2001/XMLSchema-instance" xmlns:xsd="http://www.w3.org/2001/XMLSchema" LayoutByDate="True" /&gt;:~:LytHyc:~::~:False:~:False:~::~:full_ifrs-cor_2017-03-09.xsd#ifrs-full_DisclosureOfReconciliationOfChangesInIntangibleAssetsAndGoodwillTable</t>
  </si>
  <si>
    <t>4e726d75-0606-4732-b535-5de6adfe121b:~:Layout8:~:NotMandatory:~:True:~:8:~:True:~:&lt;?xml version="1.0" encoding="utf-16"?&gt;_x000D_
&lt;Customization xmlns:xsi="http://www.w3.org/2001/XMLSchema-instance" xmlns:xsd="http://www.w3.org/2001/XMLSchema" /&gt;:~:LytHyc:~::~:False:~:True:~::~:jsc-rep_core_2017-12-31.xsd#jsc-rep_ItemsAttributableToDeferredTaxAssetsTable</t>
  </si>
  <si>
    <t>46081928-4034-48f8-8d4c-578b1501d966:~:Layout7:~:NotMandatory:~:True:~:7:~:True:~:&lt;?xml version="1.0" encoding="utf-16"?&gt;_x000D_
&lt;Customization xmlns:xsi="http://www.w3.org/2001/XMLSchema-instance" xmlns:xsd="http://www.w3.org/2001/XMLSchema" /&gt;:~:LytHyc:~::~:False:~:True:~::~:jsc-rep_core_2017-12-31.xsd#jsc-rep_ItemsAttributableToDeferredTaxAssetsTable</t>
  </si>
  <si>
    <t>715549f7-67bb-48b9-b538-138720bd8455:~:Layout6:~:NotMandatory:~:True:~:6:~:True:~:&lt;?xml version="1.0" encoding="utf-16"?&gt;_x000D_
&lt;Customization xmlns:xsi="http://www.w3.org/2001/XMLSchema-instance" xmlns:xsd="http://www.w3.org/2001/XMLSchema" LayoutByDate="True" /&gt;:~:LytHyc:~::~:False:~:False:~::~:jsc-rep_core_2017-12-31.xsd#jsc-rep_ItemsAttributableToDeferredTaxAssetsTable</t>
  </si>
  <si>
    <t>f3cd8a38-80ca-4555-a166-34f3b994c9e9:~:Layout5:~:NotMandatory:~:True:~:5:~:True:~:&lt;?xml version="1.0" encoding="utf-16"?&gt;_x000D_
&lt;Customization xmlns:xsi="http://www.w3.org/2001/XMLSchema-instance" xmlns:xsd="http://www.w3.org/2001/XMLSchema" LayoutByDate="True" /&gt;:~:LytHyc:~::~:False:~:False:~::~:jsc-rep_core_2017-12-31.xsd#jsc-rep_ItemsAttributableToDeferredTaxAssetsTable</t>
  </si>
  <si>
    <t>18eadd6f-1594-4e26-b610-71be0bcd35ee:~:Layout4:~:NotMandatory:~:True:~:4:~:True:~:&lt;?xml version="1.0" encoding="utf-16"?&gt;_x000D_
&lt;Customization xmlns:xsi="http://www.w3.org/2001/XMLSchema-instance" xmlns:xsd="http://www.w3.org/2001/XMLSchema" /&gt;:~:LytHyc:~::~:False:~:True:~::~:jsc-rep_core_2017-12-31.xsd#jsc-rep_ItemsAttributableToDeferredTaxAssetsTable</t>
  </si>
  <si>
    <t>5ea46ca3-cf26-4e92-9c9c-4e8c2e7fe50b:~:Layout3:~:NotMandatory:~:True:~:3:~:True:~:&lt;?xml version="1.0" encoding="utf-16"?&gt;_x000D_
&lt;Customization xmlns:xsi="http://www.w3.org/2001/XMLSchema-instance" xmlns:xsd="http://www.w3.org/2001/XMLSchema" LayoutByDate="True" /&gt;:~:LytHyc:~::~:False:~:False:~::~:jsc-rep_core_2017-12-31.xsd#jsc-rep_ItemsAttributableToDeferredTaxAssetsTable</t>
  </si>
  <si>
    <t>48f080ff-7d9f-48b6-9f4f-92ce7322421a:~:Layout2:~:NotMandatory:~:True:~:2:~:True:~:&lt;?xml version="1.0" encoding="utf-16"?&gt;_x000D_
&lt;Customization xmlns:xsi="http://www.w3.org/2001/XMLSchema-instance" xmlns:xsd="http://www.w3.org/2001/XMLSchema" LayoutByDate="True" /&gt;:~:LytHyc:~::~:False:~:False:~::~:jsc-rep_core_2017-12-31.xsd#jsc-rep_ItemsAttributableToDeferredTaxAssetsTable</t>
  </si>
  <si>
    <t>b73dceca-da30-4e4f-95a5-d84cc9df3c66:~:Layout1:~:NotMandatory:~:True:~:1:~:True:~:&lt;?xml version="1.0" encoding="utf-16"?&gt;_x000D_
&lt;Customization xmlns:xsi="http://www.w3.org/2001/XMLSchema-instance" xmlns:xsd="http://www.w3.org/2001/XMLSchema" /&gt;:~:LytHyc:~::~:False:~:True:~::~:jsc-rep_core_2017-12-31.xsd#jsc-rep_ItemsAttributableToDeferredTaxAssetsTable</t>
  </si>
  <si>
    <t>3e14ed1b-5212-41a8-8823-17671ab994b6:~:Layout1:~:NotMandatory:~:True:~:1:~:True:~:&lt;?xml version="1.0" encoding="utf-16"?&gt;_x000D_
&lt;Customization xmlns:xsi="http://www.w3.org/2001/XMLSchema-instance" xmlns:xsd="http://www.w3.org/2001/XMLSchema" LayoutByDate="True" /&gt;:~:LytHyc:~::~:False:~:False:~::~:full_ifrs-cor_2017-03-09.xsd#ifrs-full_DisclosureOfClassesOfShareCapitalTable</t>
  </si>
  <si>
    <t>abc::abc</t>
  </si>
  <si>
    <t>abc::abc::abc</t>
  </si>
  <si>
    <t>abc::abc::abc:::jsc-rep_core_2017-12-31.xsd#jsc-rep_ClassesOfInvestmentPropertyAxis::full_ifrs-cor_2017-03-09.xsd#ifrs-full_LandMember:::full_ifrs-cor_2017-03-09.xsd#ifrs-full_TypesOfInvestmentPropertyAxis::full_ifrs-cor_2017-03-09.xsd#ifrs-full_InvestmentPropertyCompletedMember</t>
  </si>
  <si>
    <t>abc::abc::abc:::jsc-rep_core_2017-12-31.xsd#jsc-rep_ClassesOfInvestmentPropertyAxis::full_ifrs-cor_2017-03-09.xsd#ifrs-full_BuildingsMember:::full_ifrs-cor_2017-03-09.xsd#ifrs-full_TypesOfInvestmentPropertyAxis::full_ifrs-cor_2017-03-09.xsd#ifrs-full_InvestmentPropertyCompletedMember</t>
  </si>
  <si>
    <t>abc::abc::abc:::jsc-rep_core_2017-12-31.xsd#jsc-rep_ClassesOfInvestmentPropertyAxis::full_ifrs-cor_2017-03-09.xsd#ifrs-full_BuildingsMember:::full_ifrs-cor_2017-03-09.xsd#ifrs-full_TypesOfInvestmentPropertyAxis::full_ifrs-cor_2017-03-09.xsd#ifrs-full_InvestmentPropertyUnderConstructionOrDevelopmentMember</t>
  </si>
  <si>
    <t>abc::abc::abc:::jsc-rep_core_2017-12-31.xsd#jsc-rep_LocationAxis::jsc-rep_core_2017-12-31.xsd#jsc-rep_InsideJordanMember</t>
  </si>
  <si>
    <t>abc::abc::abc:::jsc-rep_core_2017-12-31.xsd#jsc-rep_LocationAxis::jsc-rep_core_2017-12-31.xsd#jsc-rep_OutsideJordanMember</t>
  </si>
  <si>
    <t>DisclosuresAuditorsReport</t>
  </si>
  <si>
    <t>dei_WhetherReportingEntityIsCompanyOrMutualFund</t>
  </si>
  <si>
    <t>dei_RegistrationNumberOfReportingEntity</t>
  </si>
  <si>
    <t>10185</t>
  </si>
  <si>
    <t>ifrs-full_NameOfReportingEntityOrOtherMeansOfIdentification</t>
  </si>
  <si>
    <t>DARKOM INVESTMENT</t>
  </si>
  <si>
    <t>dei_TypeOfLegalEntity</t>
  </si>
  <si>
    <t>dei_TypeOfIndustry</t>
  </si>
  <si>
    <t>dei_TypeOfSubSector</t>
  </si>
  <si>
    <t>dei_TypeOfFiling</t>
  </si>
  <si>
    <t>Q2 (Semi Annual)</t>
  </si>
  <si>
    <t>dei_WhetherEntityPreparingFinancialStatementsForFirstTimeSinceEstablishment</t>
  </si>
  <si>
    <t>dei_CurrentPeriodStartDate</t>
  </si>
  <si>
    <t>01/04/2021</t>
  </si>
  <si>
    <t>ifrs-full_DateOfEndOfReportingPeriod2013</t>
  </si>
  <si>
    <t>30/06/2021</t>
  </si>
  <si>
    <t>ConsolidatedElement</t>
  </si>
  <si>
    <t>Standalone</t>
  </si>
  <si>
    <t>ifrs-full_DescriptionOfNatureOfFinancialStatements</t>
  </si>
  <si>
    <t>dei_StatusOfReport</t>
  </si>
  <si>
    <t>dei_WhetherThereAreRestatementsToComparativeAmounts</t>
  </si>
  <si>
    <t>dei_WhetherThereAreReclassificationsToComparativeAmounts</t>
  </si>
  <si>
    <t>dei_MethodOfPresentationOfFinancialPosition</t>
  </si>
  <si>
    <t>Current and non-current</t>
  </si>
  <si>
    <t>ifrs-full_DescriptionOfPresentationCurrency</t>
  </si>
  <si>
    <t>ifrs-full_LevelOfRoundingUsedInFinancialStatements</t>
  </si>
  <si>
    <t>dei_AccountingStandardFollowed</t>
  </si>
  <si>
    <t>dei_AuditingStandardFollowed</t>
  </si>
  <si>
    <t>dei_WhetherRegulatorApprovalIsRequired</t>
  </si>
  <si>
    <t>dei_WhetherRegulatorApprovalWasObtained</t>
  </si>
  <si>
    <t>dei_TaxonomyEntryPointName</t>
  </si>
  <si>
    <t>TaxonomyVersion</t>
  </si>
  <si>
    <t>1.0.0</t>
  </si>
  <si>
    <t>TaxonomyPath</t>
  </si>
  <si>
    <t>JSC_taxonomy\reports\dfsp\dfsp_entry_2017-12-31.xsd</t>
  </si>
  <si>
    <t>ToolLanguage</t>
  </si>
  <si>
    <t>PackageName</t>
  </si>
  <si>
    <t>FS</t>
  </si>
  <si>
    <t>CreateTemplate</t>
  </si>
  <si>
    <t>1</t>
  </si>
  <si>
    <t>IsImport</t>
  </si>
  <si>
    <t>0</t>
  </si>
  <si>
    <t>IsPriorData</t>
  </si>
  <si>
    <t>IsOpenOptimizeTemplate</t>
  </si>
  <si>
    <t>شركة</t>
  </si>
  <si>
    <t>داركم اللاستثمار</t>
  </si>
  <si>
    <t>شركة مساهمة عامة</t>
  </si>
  <si>
    <t>قطاع مالي</t>
  </si>
  <si>
    <t>خدمات مالية متنوعة - مساهمة عامة</t>
  </si>
  <si>
    <t>الربع الثاني (نصف سنوي)</t>
  </si>
  <si>
    <t>لا</t>
  </si>
  <si>
    <t>مستقلة</t>
  </si>
  <si>
    <t>مُراجع</t>
  </si>
  <si>
    <t>متداولة وغير متداولة</t>
  </si>
  <si>
    <t>فعلي</t>
  </si>
  <si>
    <t>&lt;ProjectConfig&gt;_x000D_
  &lt;add key="PackageName" value="Acra Financial Report" /&gt;_x000D_
  &lt;add key="PackageDescription" value="Acra financial report" /&gt;_x000D_
  &lt;add key="PackageAuthor" value="IRIS" /&gt;_x000D_
  &lt;add key="CreatedOn" value="" /&gt;_x000D_
  &lt;add key="PackageVersion" value="v1.0" /&gt;_x000D_
  &lt;add key="SecurityCode" value="C/80XPI8QeMTwtvtvxKnJxstnXJafZ3NalBUOFsU0T0=" /&gt;_x000D_
  &lt;add key="TaxonomyPath" value="C:\Jordan XBRL Preparation Tool\Taxonomy\JSC_taxonomy\reports\dfsp\dfsp_entry_2017-12-31.xsd" /&gt;_x000D_
  &lt;add key="PublishPath" value="" /&gt;_x000D_
  &lt;add key="Culture" value="en-GB" /&gt;_x000D_
  &lt;add key="Scheme" value="" /&gt;_x000D_
  &lt;add key="ProjectMode" value="Package" /&gt;_x000D_
  &lt;add key="StartupSheet" value="Introduction" /&gt;_x000D_
  &lt;add key="VersionNo" value="1.0.8" /&gt;_x000D_
  &lt;add key="IsTriggered" value="false" /&gt;_x000D_
&lt;/ProjectConfig&gt;</t>
  </si>
  <si>
    <t>01/01/2021</t>
  </si>
  <si>
    <t>01/04/2020</t>
  </si>
  <si>
    <t>30/06/2020</t>
  </si>
  <si>
    <t>Jordan, Dinars</t>
  </si>
  <si>
    <t>المعلومات التي يجب تعبئتها (معلومات عامة)</t>
  </si>
  <si>
    <t>الإفصاح - تقرير مدقق الحسابات</t>
  </si>
  <si>
    <t>قائمة المركز المالي، متداول / غير متداول</t>
  </si>
  <si>
    <t>قائمة الدخل</t>
  </si>
  <si>
    <t>قائمة الدخل الشامل، يتم عرض بنود الدخل الشامل الاخر صافي من الضريبة</t>
  </si>
  <si>
    <t>قائمة التدفقات النقدية، الطريقة غير المباشرة</t>
  </si>
  <si>
    <t>قائمة التغيرات في حقوق الملكية</t>
  </si>
  <si>
    <t>إيضاحات - التصنيفات الفرعية للموجودات، متداولة / غير متداولة</t>
  </si>
  <si>
    <t>إيضاحات - التصنيفات الفرعية للمطلوبات وحقوق الملكية، متداولة / غير متداولة</t>
  </si>
  <si>
    <t>إيضاحات - تحليل الدخل والمصاريف</t>
  </si>
  <si>
    <t>إيضاحات - قائمة الإيضاحات</t>
  </si>
  <si>
    <t>إيضاحات - الممتلكات والآلات والمعدات</t>
  </si>
  <si>
    <t>إيضاحات - الموجودات المالية، متداولة وغير متداولة</t>
  </si>
  <si>
    <t>إيضاحات - الموجودات غير الملموسة</t>
  </si>
  <si>
    <t>إيضاحات - ضريبة الدخل</t>
  </si>
  <si>
    <t>إيضاحات - رأس المال</t>
  </si>
  <si>
    <t>مزيد من الخيارات</t>
  </si>
  <si>
    <t>عام</t>
  </si>
  <si>
    <t>الإفصاحات</t>
  </si>
  <si>
    <t>قائمة</t>
  </si>
  <si>
    <t>الإيضاحات</t>
  </si>
  <si>
    <t>قائمة المحتويات</t>
  </si>
  <si>
    <t>01/01/2020</t>
  </si>
  <si>
    <t>31/12/2020</t>
  </si>
  <si>
    <t>معلومات عامة</t>
  </si>
  <si>
    <t>رقم التسجيل</t>
  </si>
  <si>
    <t>إسم الشركة مقدمة التقرير (الانجليزية)</t>
  </si>
  <si>
    <t>إسم الشركة مقدمة التقرير (العربية)</t>
  </si>
  <si>
    <t>شركة أو صندوق استثمار مشترك</t>
  </si>
  <si>
    <t>الصفة القانونية</t>
  </si>
  <si>
    <t xml:space="preserve">القطاع الرئيسي </t>
  </si>
  <si>
    <t>القطاع الفرعي</t>
  </si>
  <si>
    <t>نوع التقرير</t>
  </si>
  <si>
    <t>فيما إذا كانت الشركة ( الصندوق) يَعُد البيانات المالية لأول مرة منذ التأسيس</t>
  </si>
  <si>
    <t>تاريخ بداية الفترة للتقرير</t>
  </si>
  <si>
    <t>تاريخ نهاية الفترة للتقرير</t>
  </si>
  <si>
    <t>طبيعة البيانات المالية - موحدة/ مستقلة</t>
  </si>
  <si>
    <t>حالة التقرير - مدقق / مراجع / مسودة</t>
  </si>
  <si>
    <t>هل هناك عملية تعديل لبعض أرقام المقارنات</t>
  </si>
  <si>
    <t>هل هناك عملية إعادة تصنيف لبعض أرقام المقارنات</t>
  </si>
  <si>
    <t>طريقة عرض قائمة المركز المالي</t>
  </si>
  <si>
    <t>العملة المستخدمة في التقرير</t>
  </si>
  <si>
    <t>مستوى التقريب المستخدم في التقرير</t>
  </si>
  <si>
    <t>المعايير المحاسبية المطبقة</t>
  </si>
  <si>
    <t>معايير التدقيق المطبقة</t>
  </si>
  <si>
    <t>هل موافقة الجهة الرقابية مطلوبة؟</t>
  </si>
  <si>
    <t>اذا كانت مطلوبة، هل تم الحصول عليها؟</t>
  </si>
  <si>
    <t>الانجليزية</t>
  </si>
  <si>
    <t>العربية</t>
  </si>
  <si>
    <t xml:space="preserve">تقرير المدقق </t>
  </si>
  <si>
    <t>الافصاح عن تقرير المدقق</t>
  </si>
  <si>
    <t xml:space="preserve">الافصاح عن تقرير المدقق </t>
  </si>
  <si>
    <t xml:space="preserve"> تفاصيل مدققي الحسابات </t>
  </si>
  <si>
    <t>اسم المدقق المخول بالتوقيع</t>
  </si>
  <si>
    <t>رقم الاجازة للمدقق</t>
  </si>
  <si>
    <t>اسم شركة التدقيق</t>
  </si>
  <si>
    <t>تاريخ توقيع تقرير المدقق</t>
  </si>
  <si>
    <t xml:space="preserve">محتوى تقرير مدققي الحسابات </t>
  </si>
  <si>
    <t>تقرير  المدقق عن البيانات المالية</t>
  </si>
  <si>
    <t>الرأي (الرأي هو اما غير متحفظ، متحفظ أو معاكس، أو الامتناع عن الراي)</t>
  </si>
  <si>
    <t>الاساس للرأي (الرأي هو اما غير متحفظ، متحفظ أو معاكس، أو الامتناع عن الراي)</t>
  </si>
  <si>
    <t>فقرة تأكيدية</t>
  </si>
  <si>
    <t>امور التدقيق الهامة</t>
  </si>
  <si>
    <t>امور اخرى</t>
  </si>
  <si>
    <t>معلومات أخرى ضمن التقرير السنوي للشركة</t>
  </si>
  <si>
    <t>مسؤوليات الإدارة وأولئك المكلفين بالحوكمة عن إعداد القوائم المالية الموحدة</t>
  </si>
  <si>
    <t>مسؤوليات المدقق عن تدقيق البيانات المالية</t>
  </si>
  <si>
    <t>تقرير عن المتطلبات القانونية والتنظيمية الأخرى</t>
  </si>
  <si>
    <t>اظهار تفاصيل البند</t>
  </si>
  <si>
    <t xml:space="preserve">بيان المركز المالي </t>
  </si>
  <si>
    <t xml:space="preserve">الموجودات </t>
  </si>
  <si>
    <t xml:space="preserve">الموجودات غير المتداولة </t>
  </si>
  <si>
    <t>ممتلكات ومعدات</t>
  </si>
  <si>
    <t>مشاريع تحت التنفيذ</t>
  </si>
  <si>
    <t>موجودات غير ملموسة</t>
  </si>
  <si>
    <t>استثمارات عقارية</t>
  </si>
  <si>
    <t>الاستثمارات في الشركات التابعة والمشاريع المشتركة والشركات الحليفة</t>
  </si>
  <si>
    <t>عقارات مستملكة مقابل ديون</t>
  </si>
  <si>
    <t>اوراق قبض غير متداولة</t>
  </si>
  <si>
    <t>شيكات برسم التحصيل غير المتداولة</t>
  </si>
  <si>
    <t>ذمم مركز ايداع الاوراق المالية غير المتداولة</t>
  </si>
  <si>
    <t>موجودات مالية بالقيمة العادلة من خلال الدخل الشامل الاخر</t>
  </si>
  <si>
    <t>موجودات مالية بالتكلفة المطفأة</t>
  </si>
  <si>
    <t>الموجودات الضريبية المؤجلة</t>
  </si>
  <si>
    <t>الذمم التجارية والذمم الأخرى المدينة غير المتداولة</t>
  </si>
  <si>
    <t>الذمم المدينة غير المتداولة المستحقة من أطراف ذات علاقة</t>
  </si>
  <si>
    <t>قروض اعادة التمويل الرهن العقاري غير المتداولة</t>
  </si>
  <si>
    <t>امانات صندوق ضمان التسوية</t>
  </si>
  <si>
    <t>موجودات المشتقات المالية  غير المتداولة</t>
  </si>
  <si>
    <t>موجودات غير متداولة أخرى</t>
  </si>
  <si>
    <t>مجموع الموجودات غير المتداولة</t>
  </si>
  <si>
    <t>الموجودات المتداولة</t>
  </si>
  <si>
    <t>المخزون</t>
  </si>
  <si>
    <t>الذمم التجارية والذمم الأخرى المدينة المتداولة</t>
  </si>
  <si>
    <t>الذمم المدينة المتداولة المستحقة من أطراف ذات علاقة</t>
  </si>
  <si>
    <t>حساب تسوية مع مركز ايداع الاوراق المالية</t>
  </si>
  <si>
    <t>ذمم مدينة من انشطة التمويل</t>
  </si>
  <si>
    <t>موجودات مالية بالقيمة العادلة من خلال قائمة الدخل</t>
  </si>
  <si>
    <t>أراضي ومباني للبيع</t>
  </si>
  <si>
    <t>قروض اعادة التمويل الرهن العقاري المتداولة</t>
  </si>
  <si>
    <t>النقد في الصندوق ولدى البنوك</t>
  </si>
  <si>
    <t>الاستثمار في عقود استثمارات وكالة</t>
  </si>
  <si>
    <t>موجودات المشتقات المالية المتداولة</t>
  </si>
  <si>
    <t>موجودات متداولة أخرى</t>
  </si>
  <si>
    <t>موجودات محتفظ بها للبيع</t>
  </si>
  <si>
    <t>مجموع الموجودات المتداولة</t>
  </si>
  <si>
    <t>مجموع الموجودات</t>
  </si>
  <si>
    <t xml:space="preserve">حقوق الملكية والمطلوبات </t>
  </si>
  <si>
    <t xml:space="preserve">حقوق الملكية </t>
  </si>
  <si>
    <t>رأس المال المدفوع</t>
  </si>
  <si>
    <t>دفعات على حساب زيادة رأس المال</t>
  </si>
  <si>
    <t>احتياطي اجباري</t>
  </si>
  <si>
    <t>إحتياطي اختياري</t>
  </si>
  <si>
    <t>الأرباح المدورة</t>
  </si>
  <si>
    <t>إحتياطي القيمة العادلة</t>
  </si>
  <si>
    <t>علاوة (خصم) إصدار</t>
  </si>
  <si>
    <t>إحتياطي عام</t>
  </si>
  <si>
    <t>إحتياطي خاص</t>
  </si>
  <si>
    <t>أسهم الخزينة</t>
  </si>
  <si>
    <t>حصص ملكية أخرى</t>
  </si>
  <si>
    <t>احتياطيات أخرى</t>
  </si>
  <si>
    <t>مجموع حقوق الملكية المنسوبة إلى مالكي الشركة الأم</t>
  </si>
  <si>
    <t>حقوق غير المسيطرين</t>
  </si>
  <si>
    <t>مجموع حقوق الملكية</t>
  </si>
  <si>
    <t xml:space="preserve">المطلوبات </t>
  </si>
  <si>
    <t xml:space="preserve">المطلوبات غير المتداولة </t>
  </si>
  <si>
    <t>المخصصات  غير المتداولة</t>
  </si>
  <si>
    <t>قروض طويلة الاجل</t>
  </si>
  <si>
    <t>الذمم  التجارية والذمم الأخرى الدائنة غير المتداولة</t>
  </si>
  <si>
    <t>الذمم الدائنة غير المتداولة إلى أطراف ذات علاقة</t>
  </si>
  <si>
    <t>مطلوبات ضريبية مؤجلة</t>
  </si>
  <si>
    <t>مطلوبات مقابل اتفاقيات بيع وإعادة شراء اسهم</t>
  </si>
  <si>
    <t>ايرادات تقسيط مؤجلة طويلة الاجل</t>
  </si>
  <si>
    <t>مطلوبات مشتقات المالية غير المتداولة</t>
  </si>
  <si>
    <t>مطلوبات غير متداولة أخرى</t>
  </si>
  <si>
    <t>مجموع المطلوبات غير المتداولة</t>
  </si>
  <si>
    <t>المطلوبات المتداولة</t>
  </si>
  <si>
    <t>حسابات استثمارية للعملاء</t>
  </si>
  <si>
    <t>المخصصات  المتداولة</t>
  </si>
  <si>
    <t>قروض قصيرة الاجل</t>
  </si>
  <si>
    <t>الذمم التجارية والذمم الأخرى الدائنة</t>
  </si>
  <si>
    <t>الذمم الدائنة لجهات ذات علاقة</t>
  </si>
  <si>
    <t>ايرادات مؤجلة</t>
  </si>
  <si>
    <t>مخصص ضريبة دخل</t>
  </si>
  <si>
    <t>مطلوبات المشتقات المالية المتداولة</t>
  </si>
  <si>
    <t>مطلوبات مالية متداولة أخرى</t>
  </si>
  <si>
    <t>مطلوبات متداولة أخرى</t>
  </si>
  <si>
    <t>مجموع المطلوبات المتداولة</t>
  </si>
  <si>
    <t>مجموع المطلوبات</t>
  </si>
  <si>
    <t>مجموع المطلوبات وحقوق الملكية</t>
  </si>
  <si>
    <t xml:space="preserve">الربح أو الخسارة </t>
  </si>
  <si>
    <t xml:space="preserve">الربح (الخسارة) </t>
  </si>
  <si>
    <t xml:space="preserve">الايرادات والدخل الاخرى </t>
  </si>
  <si>
    <t>الإيرادات</t>
  </si>
  <si>
    <t>ارباح (خسائر) موجودات مالية بالقيمة العادلة من خلال قائمة الدخل</t>
  </si>
  <si>
    <t>توزيعات نقدية من موجودات مالية بالقيمة العادلة من خلال الدخل الشامل الآخر</t>
  </si>
  <si>
    <t>ارباح ( خسائر ) بيع موجودات مالية بالقيمة العادلة من خلال الدخل الشامل الآخر للسندات</t>
  </si>
  <si>
    <t>أرباح (خسائر) موجودات مالية مدرجة بالتكلفة المطفأة</t>
  </si>
  <si>
    <t>أرباح (خسائر) بيع استثمار في شركات تابعة وحليفة</t>
  </si>
  <si>
    <t>أرباح (خسائر) بيع ممتلكات ومعدات</t>
  </si>
  <si>
    <t>أرباح (خسائر) بيع استثمارات عقارية</t>
  </si>
  <si>
    <t>أرباح (خسائر) فروقات عملة</t>
  </si>
  <si>
    <t>الدخل التمويلي</t>
  </si>
  <si>
    <t>أرباح استثمارات في الشركات التابعة والحليفة والمشاريع المشتركة</t>
  </si>
  <si>
    <t>ايرادات آخرى</t>
  </si>
  <si>
    <t>إجمالي الايرادات والدخل الاخرى</t>
  </si>
  <si>
    <t xml:space="preserve">المصروفات </t>
  </si>
  <si>
    <t>تكلفة الايرادات</t>
  </si>
  <si>
    <t>المصاريف التشيغلية</t>
  </si>
  <si>
    <t>تكاليف التمويل</t>
  </si>
  <si>
    <t>مصاريف إدارية وعمومية</t>
  </si>
  <si>
    <t>ذمم مشكوك في تحصيلها</t>
  </si>
  <si>
    <t>مخصص شيكات واوراق قبض مشكوك في تحصيلها</t>
  </si>
  <si>
    <t>مخصصات أخرى</t>
  </si>
  <si>
    <t>مخصصات ضمان القروض</t>
  </si>
  <si>
    <t>مخصص نهاية الخدمة</t>
  </si>
  <si>
    <t>مكافأة اعضاء مجلس الادارة</t>
  </si>
  <si>
    <t>مصاريف البيع والتسويق</t>
  </si>
  <si>
    <t>مصاريف أخرى</t>
  </si>
  <si>
    <t>مجموع المصاريف</t>
  </si>
  <si>
    <t>الربح (الخسارة) قبل الضريبة من العمليات المستمرة</t>
  </si>
  <si>
    <t>مصروف ضريبة الدخل</t>
  </si>
  <si>
    <t>الربح (الخسارة) من العمليات المستمرة</t>
  </si>
  <si>
    <t>الربح (الخسارة) من العمليات المتوقفة</t>
  </si>
  <si>
    <t>الربح (الخسارة)</t>
  </si>
  <si>
    <t xml:space="preserve">الربح (الخسارة)، المنسوب إلى </t>
  </si>
  <si>
    <t>الربح (الخسارة)، المنسوب إلى مالكي الشركة الأم</t>
  </si>
  <si>
    <t>الربح (الخسارة)، المنسوب إلى حقوق غير المسيطرين</t>
  </si>
  <si>
    <t xml:space="preserve">حصة السهم من الأرباح </t>
  </si>
  <si>
    <t>الحصة الاساسية للسهم من الأرباح</t>
  </si>
  <si>
    <t>الحصة المخفضة للسهم من الأرباح</t>
  </si>
  <si>
    <t xml:space="preserve">بيان الدخل الشامل </t>
  </si>
  <si>
    <t xml:space="preserve">دخل شامل آخر </t>
  </si>
  <si>
    <t xml:space="preserve">مكونات الدخل الشامل الآخر التي لن يعاد تصنيفها إلى الربح أو الخسارة، مطروحا منها الضريبة </t>
  </si>
  <si>
    <t>الأرباح (الخسائر) من بيع الإستثمارات في الموجودات المالية بالقيمة العادلة من خلال دخل شامل آخر، صافي من الضريبة،</t>
  </si>
  <si>
    <t>المحرر من إحتياطي القيمة العادلة من بيع موجودات مالية بالقيمة العادلة من خلال الدخل الشامل الآخر,صافي من الضريبة</t>
  </si>
  <si>
    <t>الدخل الشامل الاخر ، صافي من الضريبة ،التغير في إحتياطي القيمة العادلة</t>
  </si>
  <si>
    <t>دخل شامل آخر، صافي من الضريبة، الأرباح (الخسائر) من الاستثمارات في أدوات حقوق الملكية</t>
  </si>
  <si>
    <t>دخل شامل آخر، صافي من الضريبة، الأرباح (الخسائر) من إعادة قياس خطط المنافع المحددة</t>
  </si>
  <si>
    <t>دخل شامل آخر، صافي من الضريبة، التغير في القيمة العادلة للالتزام المالي المنسوب إلى التغير في مخاطر ائتمان الالتزام</t>
  </si>
  <si>
    <t>دخل شامل آخر،صافي من الضريبة، الأرباح (الخسائر) من أدوات التحوط التي تحوط الاستثمارات في أدوات حقوق الملكية</t>
  </si>
  <si>
    <t>حصة الدخل الشامل الآخر للشركات الحليفة والمشاريع المشتركة التي يتم محاسبتها باستخدام طريقة حقوق الملكية والتي لن يعاد تصنيفها إلى الأرباح أو الخسائر، مطروحا منها الضريبة</t>
  </si>
  <si>
    <t>إجمالي دخل شامل آخر لن يعاد تصنيفه إلى الربح أو الخسارة، مطروحا منه الضريبة</t>
  </si>
  <si>
    <t xml:space="preserve">مكونات الدخل الشامل الآخر التي سيعاد تصنيفها إلى الربح أو الخسارة، مطروحا منها الضريبة </t>
  </si>
  <si>
    <t xml:space="preserve">فروقات الصرف على الترجمة </t>
  </si>
  <si>
    <t>الأرباح (الخسائر) من فروق الصرف عند الترجمة، صافي من الضريبة</t>
  </si>
  <si>
    <t>تعديلات إعادة التصنيف على فروق الصرف عند الترجمة، صافي من الضريبة</t>
  </si>
  <si>
    <t>دخل شامل آخر، صافي من الضريبة، فروق الصرف عند الترجمة</t>
  </si>
  <si>
    <t xml:space="preserve">تحوطات التدفق النقدي </t>
  </si>
  <si>
    <t>الأرباح (الخسائر) من تحوطات التدفقات النقدية، صافي من الضريبة</t>
  </si>
  <si>
    <t>تعديلات إعادة التصنيف على تحوطات التدفقات النقدية، صافي من الضريبة</t>
  </si>
  <si>
    <t>دخل شامل آخر، صافي من الضريبة، تحوطات التدفقات النقدية</t>
  </si>
  <si>
    <t xml:space="preserve">تحوطات صافي الاستثمار في عمليات أجنبية </t>
  </si>
  <si>
    <t>الأرباح (الخسائر) من تحوطات صافي الاستثمار في العمليات الأجنبية، صافي من الضريبة</t>
  </si>
  <si>
    <t>تعديلات إعادة التصنيف على تحوطات صافي الاستثمارات في العمليات الأجنبية، صافي من الضريبة</t>
  </si>
  <si>
    <t>دخل شامل آخر، صافي من الضريبة، تحوطات صافي الاستثمارات في عمليات أجنبية</t>
  </si>
  <si>
    <t xml:space="preserve">التغير في القيمة الزمنية للخيارات </t>
  </si>
  <si>
    <t>الأرباح (الخسائر) من التغير في القيمة الزمنية للخيارات، صافي من الضريبة</t>
  </si>
  <si>
    <t>تعديلات إعادة التصنيف على التغير في القيمة الزمنية للخيارات، صافي من الضريبة</t>
  </si>
  <si>
    <t>دخل شامل آخر، صافي من الضريبة، التغير في القيمة الزمنية للخيارات</t>
  </si>
  <si>
    <t xml:space="preserve">التغير في قيمة العناصر الآجلة من العقود الآجلة </t>
  </si>
  <si>
    <t>الأرباح (الخسائر) من التغير في قيمة العناصر الآجلة من العقود الآجلة، صافي من الضريبة</t>
  </si>
  <si>
    <t>تعديلات إعادة التصنيف على التغير في قيمة العناصر الآجلة من العقود الآجلة، صافي من الضريبة</t>
  </si>
  <si>
    <t>دخل شامل آخر، صافي من الضريبة، التغير في قيمة العناصر الآجلة من العقود الآجلة</t>
  </si>
  <si>
    <t xml:space="preserve">التغير في قيمة فروقات أسعار العملة الأجنبية </t>
  </si>
  <si>
    <t>الأرباح (الخسائر) من التغير في قيمة فروقات أسعار العملة الأجنبية، صافي من الضريبة</t>
  </si>
  <si>
    <t>تعديلات إعادة التصنيف على التغير في قيمة فروقات أسعار العملة الأجنبية، صافي من الضريبة</t>
  </si>
  <si>
    <t>دخل شامل آخر، صافي من الضريبة، التغير في قيمة فروقات أسعار العملة الأجنبية</t>
  </si>
  <si>
    <t xml:space="preserve">الموجودات المالية المقاسة بالقيمة العادلة من خلال دخل شامل آخر </t>
  </si>
  <si>
    <t>الأرباح (الخسائر) من الموجودات المالية المقاسة بالقيمة العادلة من خلال دخل شامل آخر، مطروحا منها الضريبة</t>
  </si>
  <si>
    <t>تعديلات إعادة التصنيف على الموجودات المالية المقاسة بالقيمة العادلة من خلال دخل شامل آخر، مطروحا منها الضريبة</t>
  </si>
  <si>
    <t>المبالغ المحذوفة من حقوق الملكية والمعدلة مقابل القيمة العادلة للموجودات المالية عند إعادة التصنيف خارج فئة قياس القيمة العادلة من خلال الدخل الشامل الآخر، مطروحا منها الضريبة</t>
  </si>
  <si>
    <t>دخل شامل آخر، صافي الضريبة، الموجودات المالية المقاسة بالقيمة العادلة من خلال دخل شامل آخر</t>
  </si>
  <si>
    <t>حصة الدخل الشامل الآخر للشركات الحليفة والمشاريع المشتركة التي يتم محاسبتها باستخدام طريقة حقوق الملكية والتي سيعاد تصنيفها إلى الأرباح أو الخسائر، مطروحا منها الضريبة</t>
  </si>
  <si>
    <t>إجمالي دخل شامل آخر سيعاد تصنيفه إلى الربح أو الخسارة، مطروحا منه الضريبة</t>
  </si>
  <si>
    <t>اخرى</t>
  </si>
  <si>
    <t>إجمالي الدخل الشامل آخر</t>
  </si>
  <si>
    <t>إجمالي الدخل الشامل</t>
  </si>
  <si>
    <t xml:space="preserve">الدخل الشامل المنسوب إلى </t>
  </si>
  <si>
    <t>الدخل الشامل المنسوب إلى مالكي الشركة الأم</t>
  </si>
  <si>
    <t>الدخل الشامل المنسوب إلى حقوق غير المسيطرين</t>
  </si>
  <si>
    <t xml:space="preserve">عمليات غير نقدية </t>
  </si>
  <si>
    <t>عمليات غير نقدية</t>
  </si>
  <si>
    <t xml:space="preserve">بيان التدفقات النقدية </t>
  </si>
  <si>
    <t xml:space="preserve">التدفقات النقدية من (المستخدم في) أنشطة تشغيلية </t>
  </si>
  <si>
    <t xml:space="preserve">تعديلات لمطابقة الربح (الخسارة) </t>
  </si>
  <si>
    <t>مصروف استهلاكات واطفاءات</t>
  </si>
  <si>
    <t>قرض البنك المركزي</t>
  </si>
  <si>
    <t>اطفاء الايرادات المؤجلة</t>
  </si>
  <si>
    <t>تسوية مركز الايداع</t>
  </si>
  <si>
    <t>مصاريف التمويل</t>
  </si>
  <si>
    <t>خسائر غير متحققة من موجودات مالية محددة بالقيمة العادلة من خلال بيان الدخل الشامل</t>
  </si>
  <si>
    <t>خسائر (أرباح) متحققة من موجودات مالية محددة بالقيمة العادلة من خلال بيان الدخل الشامل</t>
  </si>
  <si>
    <t>خسائر (ارباح) من إعادة تقييم موجودات مالية بالقيمة العادلة من خلال قائمة الدخل</t>
  </si>
  <si>
    <t>تعديلات خسارة تدني القيمة ( رد خسارة تدني القيمة) المعترف بها في الربح أو الخسارة</t>
  </si>
  <si>
    <t>مخصص تعويض نهاية الخدمة</t>
  </si>
  <si>
    <t>مكافاة اعضاء مجلس الادارة المستحقة</t>
  </si>
  <si>
    <t>مخصصات تدني انتفت الحاجة لها</t>
  </si>
  <si>
    <t>خسائر (ارباح) استبعاد استثمارات عقارية</t>
  </si>
  <si>
    <t>ارباح (خسائر)  استبعاد ممتلكات وآلات ومعدات</t>
  </si>
  <si>
    <t>خسائر (ارباح) من بيع موجودات مالية بالقيمة العادلة من خلال قائمة الدخل</t>
  </si>
  <si>
    <t>خسائر (ارباح) تدني اراضي استثمارية</t>
  </si>
  <si>
    <t>خسائر (ارباح) من بيع ارض استثمارية</t>
  </si>
  <si>
    <t>خسائر (ارباح) بيع عقارات مستملكة مقابل ديون</t>
  </si>
  <si>
    <t>مخصص ديون مشكوك في تحصيلها</t>
  </si>
  <si>
    <t>المسترد من مخصص ذمم مشكوك في تحصيلها</t>
  </si>
  <si>
    <t>ديون مشكوك في تحصيلها تم شطبها</t>
  </si>
  <si>
    <t>مخصص تدني ذمم تمويل</t>
  </si>
  <si>
    <t>مخصص تدني أوراق قبض</t>
  </si>
  <si>
    <t>المسترد / مخصص مطلوبات محتملة</t>
  </si>
  <si>
    <t>مخصص لتغطية اخطاء طبية</t>
  </si>
  <si>
    <t>مخصص دفعات مقدمة على حساب شراء الآت</t>
  </si>
  <si>
    <t>مخصص بضاعة بطيئة الحركة</t>
  </si>
  <si>
    <t>ارباح بيع موجودات غير متداولة متاحة للبيع</t>
  </si>
  <si>
    <t>خسائر تدني استثمار في شركة حليفة</t>
  </si>
  <si>
    <t>خسائر (ارباح) بيع شركات تابعة</t>
  </si>
  <si>
    <t>حصة الشركة من عمليات الشركة الحليفة</t>
  </si>
  <si>
    <t>ايرادات الارباح الموزعة</t>
  </si>
  <si>
    <t>تعديلات خسائر (أرباح) الصرف الأجنبي غير المتحققة</t>
  </si>
  <si>
    <t>تعديلات للدفعات على أساس الأسهم</t>
  </si>
  <si>
    <t>التعديلات الأخرى للبنود غير النقدية</t>
  </si>
  <si>
    <t>التعديلات الأخرى التي تكون الآثار النقدية بالنسبة لها عبارة عن تدفق نقدي استثماري أو تمويلي</t>
  </si>
  <si>
    <t>التعديلات الأخرى لمطابقة الربح (الخسارة)</t>
  </si>
  <si>
    <t>صافي التدفقات النقدية من الأنشطة التشغيلية قبل التغير في بنود رأس المال العامل</t>
  </si>
  <si>
    <t xml:space="preserve">التغير في رأس المال العامل </t>
  </si>
  <si>
    <t>نقد مقيد التصرف به</t>
  </si>
  <si>
    <t>مخزون العقارات</t>
  </si>
  <si>
    <t>النقص (الزيادة) في المخزون</t>
  </si>
  <si>
    <t>ذمة ماستر كارد العالمية مقابل ذمم حملة البطاقات</t>
  </si>
  <si>
    <t>ذمة ماستر كارد العالمية مقابل الكفالة المصدرة</t>
  </si>
  <si>
    <t>النقص (الزيادة) في الذمم المدينة لاطراف ذات علاقة</t>
  </si>
  <si>
    <t>الزيادة (النقص) في الذمم الدائنة لاطراف ذات علاقة</t>
  </si>
  <si>
    <t>النقص (الزيادة) في مصاريف مدفوعة مسبقاً</t>
  </si>
  <si>
    <t>النقص (الزيادة) في الذمم المدينة</t>
  </si>
  <si>
    <t>الزيادة (النقص) في الذمم الدائنة</t>
  </si>
  <si>
    <t>النقص (الزيادة) في شيكات برسم التحصيل</t>
  </si>
  <si>
    <t>الزيادة (النقص) في تسوية التداول</t>
  </si>
  <si>
    <t>النقص (الزيادة) في امانات صندوق ضمان التسوية</t>
  </si>
  <si>
    <t>ايرادات تقسيط مؤجلة</t>
  </si>
  <si>
    <t>النقص (الزيادة) في مطالبات جهات طبية</t>
  </si>
  <si>
    <t>الزيادة (النقص) في المصاريف المستحقة</t>
  </si>
  <si>
    <t>النقص (الزيادة) في اوراق القبض</t>
  </si>
  <si>
    <t>النقص (الزيادة) في ذمم مدينة من انشطة التمويل - صافي</t>
  </si>
  <si>
    <t>الزيادة (النقص) في ذمم عملاء وساطة دائنة</t>
  </si>
  <si>
    <t>النقص (الزيادة) في ذمم عملاء شركات الوساطة مدينة</t>
  </si>
  <si>
    <t>النقص (الزيادة) في حسابات الهامش</t>
  </si>
  <si>
    <t>النقص (الزيادة) في موجودات مالية بالقيمة العادلة من خلال قائمة الدخل</t>
  </si>
  <si>
    <t>التغير في موجودات مالية بالقيمة العادلة من خلال بيان الدخل الشامل الآخر</t>
  </si>
  <si>
    <t>النقص (الزيادة) في ذمم شركات الوساطة مدينة</t>
  </si>
  <si>
    <t>النقص (الزيادة) في الموجودات المتداولة الاخرى</t>
  </si>
  <si>
    <t>الزيادة (النقص) في حسابات استثمارية للعملاء</t>
  </si>
  <si>
    <t>الزيادة (النقص) في محافظ الصكوك الاستثمارية للعملاء</t>
  </si>
  <si>
    <t>الزيادة (النقص) في التامينات النقدية مقابل ذمم تمويل</t>
  </si>
  <si>
    <t>النقص (الزيادة) في الفوائد المستحقة وغير المقبوضة</t>
  </si>
  <si>
    <t>النقص (الزيادة) في قروض اعادة تمويل الرهن العقاري</t>
  </si>
  <si>
    <t>النقص (الزيادة) في قرض اسكان الموظفين</t>
  </si>
  <si>
    <t>النقص (الزيادة) في السندات</t>
  </si>
  <si>
    <t>قرض حكومي</t>
  </si>
  <si>
    <t>الزيادة (النقص) في المطلوبات المتداولة الاخرى</t>
  </si>
  <si>
    <t>صافي التدفقات النقدية من (المستخدمه في) عمليات التشغيل</t>
  </si>
  <si>
    <t>أرباح الأسهم المدفوعة</t>
  </si>
  <si>
    <t>أرباح الأسهم المقبوضة</t>
  </si>
  <si>
    <t>الفوائد المدينة</t>
  </si>
  <si>
    <t>الفائدة المقبوضة</t>
  </si>
  <si>
    <t>ضرائب الدخل (المستردة) المدفوعة</t>
  </si>
  <si>
    <t>التدفقات النقدية الواردة والصادرة الأخرى</t>
  </si>
  <si>
    <t>صافي النقد من (المستخدم في) عمليات التشغيل</t>
  </si>
  <si>
    <t xml:space="preserve">التدفقات النقدية من أنشطة استثمارية (قيد الاستخدام) </t>
  </si>
  <si>
    <t>التدفقات النقدية من فقدان السيطرة على الشركات التابعة أو الحليفة</t>
  </si>
  <si>
    <t>المتحصلات من بيع شركة تابعة او حليفة</t>
  </si>
  <si>
    <t>دفعات مقدمة للاستثمار في شركات تابعة او حليفة</t>
  </si>
  <si>
    <t>التدفقات النقدية المستخدمة في الحصول على السيطرة على الشركات التابعة أو الحليفة</t>
  </si>
  <si>
    <t>المقبوضات النقدية الأخرى من مبيعات حقوق الملكية أو أدوات الديون للشركات الأخرى</t>
  </si>
  <si>
    <t>الدفعات النقدية الأخرى لتملك حقوق الملكية أو أدوات الديون للشركات الأخرى</t>
  </si>
  <si>
    <t>المقبوضات النقدية الأخرى من مبيعات الحصص في المشاريع المشتركة</t>
  </si>
  <si>
    <t>الدفعات النقدية الأخرى لتملك حصص في المشاريع المشتركة</t>
  </si>
  <si>
    <t>المتحصل من مبيعات الممتلكات والمعدات</t>
  </si>
  <si>
    <t>شراء ممتلكات ومعدات</t>
  </si>
  <si>
    <t>المتحصل من مبيعات الموجودات غير الملموسة</t>
  </si>
  <si>
    <t>شراء الموجودات غير الملموسة</t>
  </si>
  <si>
    <t>المدفوع  من مخصص مطلوبات طارئة</t>
  </si>
  <si>
    <t>المدفوع  في استثمارات وكالة</t>
  </si>
  <si>
    <t>عائدات من مبيعات الاستثمارات العقارية</t>
  </si>
  <si>
    <t>شراء الاستثمارات العقارية</t>
  </si>
  <si>
    <t>المتحصلات من بيع اراضي استثمارية</t>
  </si>
  <si>
    <t>شراء اراضي استثمارية</t>
  </si>
  <si>
    <t>المتحصلات من بيع عقارات مستملكة مقابل ديون</t>
  </si>
  <si>
    <t xml:space="preserve"> بيع (شراء) موجودات مالية بالقيمة العادلة من خلال الدخل الشامل الاخر</t>
  </si>
  <si>
    <t>بيع (شراء) موجودات مالية بالقيمة العادلة من خلال قائمة الدخل</t>
  </si>
  <si>
    <t>شراء استثمارات في شركات حليفة</t>
  </si>
  <si>
    <t>بيع استثمار في شركات حليفة</t>
  </si>
  <si>
    <t>استحقاق وبيع موجودات مالية بالكلفة المطفاة</t>
  </si>
  <si>
    <t>شراء موجودات مالية بالكلفة المطفاة</t>
  </si>
  <si>
    <t>المتحصل من مبيعات موجودات أخرى طويلة الأجل</t>
  </si>
  <si>
    <t>شراء الموجودات طويلة الأجل الأخرى</t>
  </si>
  <si>
    <t>المتحصل من المنح الحكومية</t>
  </si>
  <si>
    <t>السلف والقروض النقدية التي تم منحها إلى أطراف أخرى</t>
  </si>
  <si>
    <t>مقبوضات نقدية من تسديد السلف والقروض النقدية التي تم منحها إلى أطراف أخرى</t>
  </si>
  <si>
    <t>المدفوعات النقدية للعقود المستقبلية والعقود الآجلة وعقود الخيار وعقود المبادلة</t>
  </si>
  <si>
    <t>ارباح مقبوضة من شركة تابعة أو حليفة</t>
  </si>
  <si>
    <t>ودائع لدى البنوك طويل الاجل</t>
  </si>
  <si>
    <t>المقبوضات النقدية من العقود المستقبلية والعقود الآجلة وعقود الخيار وعقود المبادلة</t>
  </si>
  <si>
    <t>ارباح مقبوضة</t>
  </si>
  <si>
    <t>الفائدة المدفوعة</t>
  </si>
  <si>
    <t>صافي التدفقات النقدية من (المستخدمة في) الانشطة الإستثمارية</t>
  </si>
  <si>
    <t xml:space="preserve">التدفقات النقدية من (المستخدمة في ) أنشطة تمويلية </t>
  </si>
  <si>
    <t>عائدات من التغيرات في حصص الملكية في الشركات التابعة والتي لا تؤدي إلى فقدان السيطرة</t>
  </si>
  <si>
    <t>دفعات من التغيرات في حصص الملكية في الشركات التابعة التي لا تؤدي إلى فقدان السيطرة</t>
  </si>
  <si>
    <t>زيادة / تخفيض راس المال</t>
  </si>
  <si>
    <t>التدفق النقدي الداخل من شيكات مستحقة</t>
  </si>
  <si>
    <t>التدفق النقدي الخارج من شيكات مستحقة</t>
  </si>
  <si>
    <t>دفعات على حساب الاستثمار</t>
  </si>
  <si>
    <t>ارصدة بنكية محتجزة</t>
  </si>
  <si>
    <t>سداد القروض</t>
  </si>
  <si>
    <t>قروض مستلمة</t>
  </si>
  <si>
    <t>موجودات مالية مقاسة بالقيمة المطفأة مقيدة</t>
  </si>
  <si>
    <t>قروض المشروعات الناشئة والصغيرة</t>
  </si>
  <si>
    <t>عائدات من إصدار أدوات حقوق ملكية أخرى</t>
  </si>
  <si>
    <t>حقوق غير المسيطرين في راس مال شركة تابعة</t>
  </si>
  <si>
    <t>الاستحواذ على حقوق غير المسيطرين</t>
  </si>
  <si>
    <t>المتحصلات من بيع اسهم خزينة</t>
  </si>
  <si>
    <t>دفعات لتملك أو استرداد أسهم الشركة</t>
  </si>
  <si>
    <t>دفعات أدوات حقوق الملكية الأخرى</t>
  </si>
  <si>
    <t>العائدات من الإقتراضات</t>
  </si>
  <si>
    <t>دفعات الإقتراضات</t>
  </si>
  <si>
    <t>دفعات مطلوبات التأجير التمويلي</t>
  </si>
  <si>
    <t>دفعات مطلوبات عقود التاجير التمويلي</t>
  </si>
  <si>
    <t>الذمم المدينة /الدائنة لإطراف ذات علاقه</t>
  </si>
  <si>
    <t>قروض بنكية طويلة الاجل</t>
  </si>
  <si>
    <t>قروض</t>
  </si>
  <si>
    <t>مصاريف تمويل مدفوعة</t>
  </si>
  <si>
    <t>صافي التدفقات النقدية من (المستخدمة في) الانشطة التمويلية</t>
  </si>
  <si>
    <t>صافي الزيادة (النقص) في النقد أو النقد المعادل قبل الاثر الناتج عن تغيرات اسعار الصرف</t>
  </si>
  <si>
    <t xml:space="preserve">اثر تغيرات أسعار الصرف على النقد والنقد المعادل </t>
  </si>
  <si>
    <t>اثر تغيرات أسعار الصرف على النقد والنقد المعادل</t>
  </si>
  <si>
    <t>صافي الزيادة (النقص) في النقد والنقد المعادل</t>
  </si>
  <si>
    <t>النقد والنقد المعادل في بداية الفترة</t>
  </si>
  <si>
    <t>النقد والنقد المعادل في نهاية الفترة</t>
  </si>
  <si>
    <t>مجموع المعاملات غير النقدية</t>
  </si>
  <si>
    <t>بيان التغيرات في حقوق الملكية</t>
  </si>
  <si>
    <t>حقوق الملكية في بداية الفترة</t>
  </si>
  <si>
    <t>التغيرات في حقوق الملكية</t>
  </si>
  <si>
    <t>الدخل الشامل</t>
  </si>
  <si>
    <t>دخل شامل آخر</t>
  </si>
  <si>
    <t>التعديلات خلال الفترة</t>
  </si>
  <si>
    <t>الزيادة في راس المال</t>
  </si>
  <si>
    <t>تخفيض في راس المال</t>
  </si>
  <si>
    <t>المحول إلى/من  الإحتياطيات</t>
  </si>
  <si>
    <t>أرباح الأسهم المعترف بها كتوزيعات على المالكين</t>
  </si>
  <si>
    <t>رسملة ارباح / اسهم مجانية</t>
  </si>
  <si>
    <t>توزيعات ارباح الشركات التابعة</t>
  </si>
  <si>
    <t>الارتفاع من خلال المساهمات الأخرى من المالكين، حقوق ملكية</t>
  </si>
  <si>
    <t>التخفيض من خلال توزيعات أخرى على المالكين، حقوق الملكية</t>
  </si>
  <si>
    <t>الارتفاع (الانخفاض) من خلال تغيرات أخرى، حقوق ملكية</t>
  </si>
  <si>
    <t>الارتفاع (الانخفاض) من خلال معاملات أسهم الخزينة، حقوق ملكية</t>
  </si>
  <si>
    <t>الارتفاع (الانخفاض) من خلال التغيرات في حصص الملكية في الشركات التابعة التي لا تؤدي إلى فقدان السيطرة، حقوق ملكية</t>
  </si>
  <si>
    <t>الارتفاع (الانخفاض) من خلال معاملات الدفع على أساس الأسهم، حقوق ملكية</t>
  </si>
  <si>
    <t>المبلغ الذي يتم إزالته من احتياطي تحوطات التدفق النقدي ويتم دمجه في التكلفة الأولية أو المبلغ المسجل الآخر لأصل (التزام) غير مالي أو التزام مؤكد تُطبق عليه محاسبة تحوط القيمة العادلة</t>
  </si>
  <si>
    <t>المبلغ الذي يتم إزالته من احتياطي التغير في القيمة الزمنية للخيارات ويتم دمجه في التكلفة الأولية أو المبلغ المسجل الآخر لأصل (التزام) غير مالي أو التزام مؤكد تُطبق عليه محاسبة تحوط القيمة العادلة</t>
  </si>
  <si>
    <t>المبلغ الذي يتم إزالته من احتياطي التغير في قيمة العناصر الآجلة من العقود الآجلة ويتم دمجه في التكلفة الأولية أو المبلغ المسجل الآخر لأصل (التزام) غير مالي أو التزام مؤكد تُطبق عليه محاسبة تحوط القيمة العادلة</t>
  </si>
  <si>
    <t>المبلغ الذي يتم إزالته من احتياطي التغير في فروقات أسعار العملة الأجنبية ويتم دمجه في التكلفة الأولية أو المبلغ المسجل الآخر لأصل (التزام) غير مالي أو التزام مؤكد تُطبق عليه محاسبة تحوط القيمة العادلة</t>
  </si>
  <si>
    <t>مجموع الارتفاع (الانخفاض) في حقوق الملكية</t>
  </si>
  <si>
    <t>حقوق الملكية في نهاية الفترة</t>
  </si>
  <si>
    <t xml:space="preserve"> حقوق الملكية المنسوبة إلى مالكي الشركة الأم</t>
  </si>
  <si>
    <t xml:space="preserve">إحتياطي خاص </t>
  </si>
  <si>
    <t>حقوق الملكية</t>
  </si>
  <si>
    <t>تفاصيل</t>
  </si>
  <si>
    <t>موجودات متداولة اخرى</t>
  </si>
  <si>
    <t>تأمينات مقابل كفالات بنكية</t>
  </si>
  <si>
    <t xml:space="preserve">المصاريف المدفوعة مسبقا المتداولة </t>
  </si>
  <si>
    <t>ذمم موظفين متداولة</t>
  </si>
  <si>
    <t>امانات حكومية</t>
  </si>
  <si>
    <t xml:space="preserve"> دفعات مقدمة للموردين</t>
  </si>
  <si>
    <t>شيكات برسم التحصيل متداولة</t>
  </si>
  <si>
    <t xml:space="preserve"> توزيعات ارباح مستحقة وغير مقبوضة /المتداولة</t>
  </si>
  <si>
    <t xml:space="preserve"> ذمم على الحساب من بيع اراضي متداولة</t>
  </si>
  <si>
    <t>ايرادات مستحقة متداولة</t>
  </si>
  <si>
    <t>دخل مستحق وغير مقبوض متداول</t>
  </si>
  <si>
    <t>عمولات مستحقة وغير مقبوضة متداولة</t>
  </si>
  <si>
    <t>ايراد فوائد مستحقة</t>
  </si>
  <si>
    <t>إيرادات مستحقة أخرى متداولة</t>
  </si>
  <si>
    <t>إجمالي الايرادات المستحقة  المتداولة</t>
  </si>
  <si>
    <t>موجودات اخرى متداولة، أخرى</t>
  </si>
  <si>
    <t>إجمالي الموجودات  المتداولة الاخرى</t>
  </si>
  <si>
    <t>قيمة</t>
  </si>
  <si>
    <t>نقد</t>
  </si>
  <si>
    <t>النقد في الصندوق</t>
  </si>
  <si>
    <t xml:space="preserve"> حسابات جارية لدى البنوك (بالدينار الاردني)</t>
  </si>
  <si>
    <t xml:space="preserve"> حسابات جارية لدى البنوك (بالعملات الاجنبية)</t>
  </si>
  <si>
    <t xml:space="preserve"> حسابات جارية لدى بنوك اسلامية (بالدينار الاردني)</t>
  </si>
  <si>
    <t>الأرصدة لدى البنوك - الحسابات المتداولة</t>
  </si>
  <si>
    <t>سلف وعهد</t>
  </si>
  <si>
    <t>ودائع لاجل</t>
  </si>
  <si>
    <t>الأرصدة لدى البنوك - حسابات متداولة للعملاء</t>
  </si>
  <si>
    <t>مجموع النقد</t>
  </si>
  <si>
    <t>النقد المعادل</t>
  </si>
  <si>
    <t>الودائع قصيرة الأجل، المصنفة على أنها نقد معادل</t>
  </si>
  <si>
    <t>وديعة لدى بنوك اسلامية</t>
  </si>
  <si>
    <t>الاستثمارات قصيرة الأجل، المصنفة على أنها نقد معادل</t>
  </si>
  <si>
    <t>الترتيبات المصرفية الأخرى، المصنفة على أنها نقد معادل</t>
  </si>
  <si>
    <t>مجموع النقد المعادل</t>
  </si>
  <si>
    <t>النقد والنقد المعادل الآخرين</t>
  </si>
  <si>
    <t>مجموع نقد في الصندوق ولدى البنوك</t>
  </si>
  <si>
    <t>تمويلات المرابحة</t>
  </si>
  <si>
    <t>تمويلات الاستصناع</t>
  </si>
  <si>
    <t>تمويلات البيع الاجل</t>
  </si>
  <si>
    <t>تمويلات اخرى</t>
  </si>
  <si>
    <t xml:space="preserve">اجمالي ذمم التمويل  </t>
  </si>
  <si>
    <t>ايرادات مؤجلة على عقود التمويل</t>
  </si>
  <si>
    <t>مخصص تدني</t>
  </si>
  <si>
    <t>ايرادات معلقة</t>
  </si>
  <si>
    <t>الذمم المدينة من انشطة التمويل، بالصافي</t>
  </si>
  <si>
    <t>تحليل اعمار ذمم عملاء شركات الوساطة والذمم الاخرى المدينة</t>
  </si>
  <si>
    <t>أقل من 30 يوم</t>
  </si>
  <si>
    <t>من 31 - 60 يوم</t>
  </si>
  <si>
    <t>من 61- 90 يوم</t>
  </si>
  <si>
    <t>من 91- 180 يوم</t>
  </si>
  <si>
    <t>أكثر من 180 يوم</t>
  </si>
  <si>
    <t>ذمم عملاء شركات الوساطة والذمم الاخرى المدينة</t>
  </si>
  <si>
    <t>الحركات على مخصص الذمم المشكوك في تحصيلها، ذمم عملاء شركات الوساطة والذمم الاخرى</t>
  </si>
  <si>
    <t>رصيد بداية الفترة</t>
  </si>
  <si>
    <t>الاضافات</t>
  </si>
  <si>
    <t>الذمم المشطوبة او المعدومة</t>
  </si>
  <si>
    <t>تعديلات أخرى</t>
  </si>
  <si>
    <t>رصيد نهاية الفترة</t>
  </si>
  <si>
    <t>ذمم عملاء الوساطة المدينة</t>
  </si>
  <si>
    <t>ذمم عملاء وساطة - نقدا</t>
  </si>
  <si>
    <t>ذمم عملاء وساطة - هامش</t>
  </si>
  <si>
    <t>ذمم عملاء وساطة - اخرى</t>
  </si>
  <si>
    <t xml:space="preserve">ذمم وساطة مالية مستحقة المتداولة </t>
  </si>
  <si>
    <t>ذمم شركات الوساطة على جهات ذوي علاقة - نقدي</t>
  </si>
  <si>
    <t>ذمم شركات الوساطة على جهات ذوي علاقة - هامش</t>
  </si>
  <si>
    <t>مجموع ذمم عملاء الوساطة المدينة</t>
  </si>
  <si>
    <t xml:space="preserve">مخصص الديون المشكوك في تحصيلها </t>
  </si>
  <si>
    <t>فوائد معلقة</t>
  </si>
  <si>
    <t>ذمم عملاء شركات الوساطة، بالصافي</t>
  </si>
  <si>
    <t>الذمم التجارية المدينة المتداولة</t>
  </si>
  <si>
    <t>ذمم عملاء محافظ استثمارية المدينة</t>
  </si>
  <si>
    <t>الذمم المدينة المتداولة من بيع العقارات</t>
  </si>
  <si>
    <t xml:space="preserve">ذمة ماستر كارد العالمية المدينة مقابل ذمم حملة البطاقات </t>
  </si>
  <si>
    <t xml:space="preserve">ذمة ماستر كارد العالمية المدينة مقابل البطاقات المصدرة </t>
  </si>
  <si>
    <t>ذمم بطاقات ائتمانية مدينة</t>
  </si>
  <si>
    <t>ذمم شركات الوساطة مدينة</t>
  </si>
  <si>
    <t>تأمينات كفالات</t>
  </si>
  <si>
    <t xml:space="preserve">فوائد مستحقة وغير مقبوضة </t>
  </si>
  <si>
    <t>امانات مستردة</t>
  </si>
  <si>
    <t>القروض والسلف للموظفين المتداولة</t>
  </si>
  <si>
    <t>الذمم المدينة المتداولة من إيجار العقارات</t>
  </si>
  <si>
    <t>ذمم مدينة متداولة أخرى</t>
  </si>
  <si>
    <t xml:space="preserve">مجموع الذمم التجارية والذمم الأخرى  المدينة المتداولة </t>
  </si>
  <si>
    <t>المخزون المتداول</t>
  </si>
  <si>
    <t>اعتمادات مستندية</t>
  </si>
  <si>
    <t>بضاعة جاهزة</t>
  </si>
  <si>
    <t>مواد اولية</t>
  </si>
  <si>
    <t>بضاعة تحت التصنيع</t>
  </si>
  <si>
    <t>قطع غيار</t>
  </si>
  <si>
    <t>مخصص بضاعة تالفة وبطيئة الحركة</t>
  </si>
  <si>
    <t>مجموع المخزون المتداول</t>
  </si>
  <si>
    <t>الموجودات غير المتداولة الاخرى</t>
  </si>
  <si>
    <t xml:space="preserve">قروض وسلف للموظفين -غير المتداولة </t>
  </si>
  <si>
    <t>موجودات اخرى غير متداولة، أخرى</t>
  </si>
  <si>
    <t>مجموع الموجودات غير المتداولة الاخرى</t>
  </si>
  <si>
    <t>القروض الممنوحة</t>
  </si>
  <si>
    <t>القروض المدفوعة</t>
  </si>
  <si>
    <t>الزيادة والنقصان خلال العام</t>
  </si>
  <si>
    <t>الذمم التجارية المدينة غير المتداولة</t>
  </si>
  <si>
    <t>الذمم المدينة غير المتداولة من بيع العقارات</t>
  </si>
  <si>
    <t xml:space="preserve">ذمة ماستر كارد العالمية مقابل ذمم حملة البطاقات </t>
  </si>
  <si>
    <t xml:space="preserve">ذمة ماستر كارد العالمية مقابل الكفالة المصدرة </t>
  </si>
  <si>
    <t>ذمم بطاقات ائتمانية غير متداولة</t>
  </si>
  <si>
    <t>الذمم المدينة غير المتداولة من إيجار العقارات</t>
  </si>
  <si>
    <t>ذمم مدينة أخرى غير متداولة</t>
  </si>
  <si>
    <t xml:space="preserve">مجموع الذمم  التجارية والذمم الأخرى المدينة غير المتداولة </t>
  </si>
  <si>
    <t xml:space="preserve"> اوراق قبض  غير المتداولة بالصافي</t>
  </si>
  <si>
    <t>مخصص تدني اوراق قبض</t>
  </si>
  <si>
    <t xml:space="preserve"> اوراق قبض -غير المتداولة بالصافي</t>
  </si>
  <si>
    <t>الاستثمارات في الشركات التابعة</t>
  </si>
  <si>
    <t>الاستثمارات في المشاريع المشتركة</t>
  </si>
  <si>
    <t>الاستثمارات في الشركات الحليفة</t>
  </si>
  <si>
    <t>مخصص تدني القيمة</t>
  </si>
  <si>
    <t>الإستثمارات في الشركات التابعة والمشاريع المشتركة والشركات الحليفة</t>
  </si>
  <si>
    <t xml:space="preserve">الكلفة </t>
  </si>
  <si>
    <t>الرصيد في بداية الفترة</t>
  </si>
  <si>
    <t>الاستبعادات</t>
  </si>
  <si>
    <t>المحول من الممتلكات والآلات والمعدات</t>
  </si>
  <si>
    <t>العقارات المعاد تصنيفها كمحتفظ بها للبيع</t>
  </si>
  <si>
    <t>الرصيد في نهاية الفترة</t>
  </si>
  <si>
    <t>الاستهلاك المتراكم</t>
  </si>
  <si>
    <t xml:space="preserve">خسائر تدني القيمة </t>
  </si>
  <si>
    <t xml:space="preserve">دفعات مقدمة لشراء استثمارات عقارية </t>
  </si>
  <si>
    <t>صافي القيمة الدفترية في نهاية الفترة</t>
  </si>
  <si>
    <t>الاستثمارات العقارية الجاهزة</t>
  </si>
  <si>
    <t>الاستثمارات العقارية قيد الإنشاء أو التطوير</t>
  </si>
  <si>
    <t>المجموع</t>
  </si>
  <si>
    <t>اراضي</t>
  </si>
  <si>
    <t>المباني</t>
  </si>
  <si>
    <t>الاستثمارات العقارية</t>
  </si>
  <si>
    <t xml:space="preserve">تصنيفات فرعية للمطلوبات وحقوق الملكية  </t>
  </si>
  <si>
    <t xml:space="preserve">احتياطيات أخرى </t>
  </si>
  <si>
    <t>فائض إعادة التقييم</t>
  </si>
  <si>
    <t>احتياطي فروق الصرف من التحويل</t>
  </si>
  <si>
    <t>احتياطي مخاطر مصرفية عامة</t>
  </si>
  <si>
    <t>احتياطي تحوطات التدفقات النقدية</t>
  </si>
  <si>
    <t>احتياطي الأرباح والخسائر من أدوات التحوط التي تحوط الاستثمارات في أدوات حقوق الملكية</t>
  </si>
  <si>
    <t>احتياطي التغير في القيمة الزمنية للخيارات</t>
  </si>
  <si>
    <t>احتياطي التغير في قيمة العناصر الآجلة من العقود الآجلة</t>
  </si>
  <si>
    <t>فرق ترجمة عملات اجنبية ناتجة عن توحيد القوائم المالية لشركات تابعة اجنبية</t>
  </si>
  <si>
    <t>احتياطي التغير في قيمة فروقات أسعار العملة الأجنبية</t>
  </si>
  <si>
    <t>احتياطي الأرباح والخسائر من الموجودات المالية المقاسة بالقيمة العادلة من خلال دخل شامل آخر</t>
  </si>
  <si>
    <t>احتياطي الدفعات على أساس الأسهم</t>
  </si>
  <si>
    <t>احتياطي إعادة قياس خطط المنافع المحددة</t>
  </si>
  <si>
    <t>المبلغ المعترف به في دخل شامل آخر والمتراكم في حقوق الملكية المتعلقة بموجودات غير متداولة أو مجموعات تصرف محتفظ بها برسم البيع</t>
  </si>
  <si>
    <t>احتياطي الأرباح والخسائر من الاستثمارات في أدوات حقوق الملكية</t>
  </si>
  <si>
    <t>احتياطي التغير في القيمة العادلة للالتزام المالي المنسوب إلى التغير في مخاطر ائتمان الالتزام</t>
  </si>
  <si>
    <t>احتياطي الكوارث</t>
  </si>
  <si>
    <t>إحتياطي التكافؤ</t>
  </si>
  <si>
    <t>احتياطي خصائص المشاركة الاختيارية</t>
  </si>
  <si>
    <t>احتياطي ادوات حقوق الملكية  قابلة للتحويل</t>
  </si>
  <si>
    <t>احتياطي استرداد رأس المال</t>
  </si>
  <si>
    <t>احتياطي الدمج</t>
  </si>
  <si>
    <t>إجمالي الاحتياطيات الأخرى</t>
  </si>
  <si>
    <t xml:space="preserve">المخصصات  غير المتداولة </t>
  </si>
  <si>
    <t xml:space="preserve">مخصص منافع الموظفين غير المتداولة </t>
  </si>
  <si>
    <t>مخصصات غير متداوله لمنافع الموظفين، مخصص الاجازات</t>
  </si>
  <si>
    <t>مخصصات غير متداوله لمنافع الموظفين، مخصص تعويض نهاية الخدمة</t>
  </si>
  <si>
    <t>مخصصات  غير متداوله لمنافع الموظفين، الحوافز</t>
  </si>
  <si>
    <t>المخصصات غير المتداولة لمنافع الموظفين</t>
  </si>
  <si>
    <t>مخصصات ضمان القروض غير المتداولة</t>
  </si>
  <si>
    <t>مخصص قضايا غير متداول</t>
  </si>
  <si>
    <t>مخصص مطلوبات غير المتداولة محتملة</t>
  </si>
  <si>
    <t>مخصص الرديات غير المتداول</t>
  </si>
  <si>
    <t>مخصص اخطاء تغطيات طبية غير المتداولة</t>
  </si>
  <si>
    <t>مخصصات أخرى متنوعة غير متداولة</t>
  </si>
  <si>
    <t>مخصص رسوم الجامعات الأردنية غير المتداولة</t>
  </si>
  <si>
    <t>مخصص دعم البحث العلمي</t>
  </si>
  <si>
    <t>مخصص صندوق دعم التعليم والتدريب المهني غير المتداولة</t>
  </si>
  <si>
    <t>مخصص استشارات مهنية غير المتداولة</t>
  </si>
  <si>
    <t>مخصصات غير المتداولة أخرى</t>
  </si>
  <si>
    <t>إجمالي المخصصات غير المتداولة</t>
  </si>
  <si>
    <t xml:space="preserve">قروض طويلة الأجل </t>
  </si>
  <si>
    <t>القروض المستلمة غير المتداولة</t>
  </si>
  <si>
    <t>القروض المكفولة غير المتداولة</t>
  </si>
  <si>
    <t>القروض غير المكفولة غير المتداولة</t>
  </si>
  <si>
    <t>بنوك دائنة غير المتداولة</t>
  </si>
  <si>
    <t>امانات وزارة التخطيط غير المتداولة</t>
  </si>
  <si>
    <t>قروض المشروعات الناشئة والصغيرة غير المتداولة</t>
  </si>
  <si>
    <t>قروض حكومية غير المتداولة</t>
  </si>
  <si>
    <t>تسهيلات ائتماينة غير المتداولة</t>
  </si>
  <si>
    <t>تسهيلات تمويل على الهامش غير المتداولة</t>
  </si>
  <si>
    <t>قرض البنك المركزي غير المتداول</t>
  </si>
  <si>
    <t>صكوك مصدرة غير المتداولة</t>
  </si>
  <si>
    <t>اسناد قرض مُصدرة غير متداولة</t>
  </si>
  <si>
    <t>الكمبيالات والسندات المصدرة غير المتداولة</t>
  </si>
  <si>
    <t>الأوراق التجارية المصدرة غير المتداولة</t>
  </si>
  <si>
    <t>شيكات مؤجلة طويلة الأجل</t>
  </si>
  <si>
    <t>قروض طويلة الاجل من البنوك غير متداولة</t>
  </si>
  <si>
    <t>الاقتراضات الاخرى غير المتداولة</t>
  </si>
  <si>
    <t>إجمالي القروض طويلة الأجل</t>
  </si>
  <si>
    <t xml:space="preserve">الذمم التجارية والذمم الأخرى الدائنة غير المتداولة </t>
  </si>
  <si>
    <t>الذمم الدائنة التجارية غير المتداولة</t>
  </si>
  <si>
    <t>الذمم الدائنة غير المتداولة من شراء موجودات غير متداولة</t>
  </si>
  <si>
    <t>مبالغ مستحقة الى جهات حكومية طويلة الأجل</t>
  </si>
  <si>
    <t>الدخل المؤجل المصنف على أنه غير متداول</t>
  </si>
  <si>
    <t>محتجزات دائنة غير المتداولة</t>
  </si>
  <si>
    <t>ذمم دائنة أخرى غير متداولة</t>
  </si>
  <si>
    <t>اجمالي الذمم التجارية والذمم الأخرى الدائنة غير متداولة</t>
  </si>
  <si>
    <t xml:space="preserve">مخصصات مختلفة </t>
  </si>
  <si>
    <t>مخصص منافع للموظفين، مخصص إجازات،متداولة</t>
  </si>
  <si>
    <t>مخصص منافع للموظفين، تعويض نهاية الخدمة،متداولة</t>
  </si>
  <si>
    <t>مخصص منافع الموظفين، مكافآت</t>
  </si>
  <si>
    <t>إجمالي المخصصات المختلفة</t>
  </si>
  <si>
    <t xml:space="preserve">قروض قصيرة الأجل </t>
  </si>
  <si>
    <t>القروض المتداولة المقبوضة</t>
  </si>
  <si>
    <t>صكوك مصدرة متداولة</t>
  </si>
  <si>
    <t>قروض وتسهيلات ائتمانية مضمونة متداولة</t>
  </si>
  <si>
    <t>بنوك دائنة متداولة</t>
  </si>
  <si>
    <t>قروض وتسهيلات ائتمانية غير مضمونة متداولة</t>
  </si>
  <si>
    <t>امانات وزارة التخطيط متداولة</t>
  </si>
  <si>
    <t>قروض المشروعات الناشئة والصغيرة متداولة</t>
  </si>
  <si>
    <t>قروض حكومية متداولة</t>
  </si>
  <si>
    <t>قرض البنك المركزي متداول</t>
  </si>
  <si>
    <t>شيكات مؤجلة قصيرة الأجل</t>
  </si>
  <si>
    <t>تسهيلات ائتماينة متداولة</t>
  </si>
  <si>
    <t>السندات المتداولة المصدرة</t>
  </si>
  <si>
    <t>الكمبيالات وسندات الدين المتداولة المصدرة</t>
  </si>
  <si>
    <t>الأوراق التجارية المتداولة المصدرة</t>
  </si>
  <si>
    <t>الجزء المتداول من الاقتراضات غير المتداولة</t>
  </si>
  <si>
    <t>الاقتراضات المتداولة الاخرى</t>
  </si>
  <si>
    <t>إجمالي الاقتراضات المتداولة والجزء المتداول من الاقتراضات غير المتداولة</t>
  </si>
  <si>
    <t xml:space="preserve">الذمم الدائنة التجارية والذمم الأخرى الدائنة المتداولة </t>
  </si>
  <si>
    <t>الذمم الدائنة التجارية المتداولة</t>
  </si>
  <si>
    <t xml:space="preserve">ذمم عملاء شركات الوساطة دائنة </t>
  </si>
  <si>
    <t>ذمم عملاء شركات الوساطة دائنة - نقدي</t>
  </si>
  <si>
    <t>ذمم عملاء شركات الوساطة دائنة - هامش</t>
  </si>
  <si>
    <t>ذمم عملاء شركات الوساطة دائنة - اخرى</t>
  </si>
  <si>
    <t>اجمالي ذمم عملاء شركات الوساطة الدائنة</t>
  </si>
  <si>
    <t>الذمم الدائنة المتداولة من شراء موجودات غير متداولة</t>
  </si>
  <si>
    <t>الايرادات المؤجلة والمصاريف المتعلقة بها المتداولة</t>
  </si>
  <si>
    <t>ذمم دائنة متداولة اخرى</t>
  </si>
  <si>
    <t>إجمالي الذمم التجارية والذمم الأخرى الدائنة المتداولة</t>
  </si>
  <si>
    <t xml:space="preserve">المطلوبات المتداولة الأخرى </t>
  </si>
  <si>
    <t>مطالبات جهات طبية</t>
  </si>
  <si>
    <t>امانات المساهمين - أرباح موزعة</t>
  </si>
  <si>
    <t>مصاريف مستحقة غير مدفوعة</t>
  </si>
  <si>
    <t>ايراد مقبوض مقدما</t>
  </si>
  <si>
    <t>امانات الضمان الاجتماعي</t>
  </si>
  <si>
    <t>امانات اللجنة الاجتماعية</t>
  </si>
  <si>
    <t>أمانات صندوق التكافل الاجتماعي</t>
  </si>
  <si>
    <t>أمانات طوابع</t>
  </si>
  <si>
    <t>امانات قيد الدفع</t>
  </si>
  <si>
    <t>امانات فك رهن</t>
  </si>
  <si>
    <t>امانات ضريبة دخل وضريبة مبيعات</t>
  </si>
  <si>
    <t>أمانات رديات اكتتاب</t>
  </si>
  <si>
    <t>امانات نقابة المحاميين</t>
  </si>
  <si>
    <t>ايرادات منح مؤجلة</t>
  </si>
  <si>
    <t>دفعات مقدمة من العملاء</t>
  </si>
  <si>
    <t>مكافأة اعضاء مجلس ادارة</t>
  </si>
  <si>
    <t>دفعات مقدمة من الموردين</t>
  </si>
  <si>
    <t>المطلوبات الاخرى متداولة، أخرى</t>
  </si>
  <si>
    <t>مجموع مطلوبات متداولة اخرى</t>
  </si>
  <si>
    <t>إيضاحات - التصنيفات الفرعية للموجودات، حسب السيولة</t>
  </si>
  <si>
    <t>الموجودات الأخرى</t>
  </si>
  <si>
    <t>ودائع لدى البنوك</t>
  </si>
  <si>
    <t>ذمم موظفين</t>
  </si>
  <si>
    <t>صندوق ضمان التسوية</t>
  </si>
  <si>
    <t>مصاريف مدفوعة مقدما</t>
  </si>
  <si>
    <t>فوائد ضريبية على الفوائد البنكية</t>
  </si>
  <si>
    <t>الذمم المدينة الاخرى</t>
  </si>
  <si>
    <t xml:space="preserve"> دفعات مقدمة لشراء موجودات ثابتة</t>
  </si>
  <si>
    <t>شيكات برسم التحصيل</t>
  </si>
  <si>
    <t xml:space="preserve"> توزيعات ارباح مستحقة وغير مقبوضة</t>
  </si>
  <si>
    <t xml:space="preserve"> ذمم مدينة على الحساب من بيع اراضي</t>
  </si>
  <si>
    <t>بطاقات بلاستيكية ونماذج طبية</t>
  </si>
  <si>
    <t xml:space="preserve"> موجودات آلت ملكيتها للشركة مقابل وفاء لديون مستحقة</t>
  </si>
  <si>
    <t>كمبيالات آجلة القبض</t>
  </si>
  <si>
    <t>اوراق قبض تحت التحصيل</t>
  </si>
  <si>
    <t xml:space="preserve"> اعتمادات بنكية</t>
  </si>
  <si>
    <t xml:space="preserve"> تسوية التداول</t>
  </si>
  <si>
    <t xml:space="preserve"> تامينات كفالات </t>
  </si>
  <si>
    <t xml:space="preserve"> مدفوعات مشاريع تحت التنفيذ</t>
  </si>
  <si>
    <t xml:space="preserve"> طلبات</t>
  </si>
  <si>
    <t xml:space="preserve"> محتجزات مشاريع قصيرة الأجل</t>
  </si>
  <si>
    <t>عطاءات</t>
  </si>
  <si>
    <t xml:space="preserve"> دفعات مقدما على حساب استشارات مالية</t>
  </si>
  <si>
    <t>دفعات مقدما على حساب القضايا</t>
  </si>
  <si>
    <t xml:space="preserve"> مخصصات ضمان قروض</t>
  </si>
  <si>
    <t xml:space="preserve"> مخصص تعويض نهاية خدمة</t>
  </si>
  <si>
    <t>أمانات ضرية الدخل</t>
  </si>
  <si>
    <t>مبالغ مدفوعه مقدما لضريبة الدخل والمبيعات</t>
  </si>
  <si>
    <t>امانات قضائية</t>
  </si>
  <si>
    <t>ايرادات مستحقة</t>
  </si>
  <si>
    <t>ايرادات مستحقة وغير مقبوضة</t>
  </si>
  <si>
    <t>عمولات ضمان مستحقة غير مقبوضة</t>
  </si>
  <si>
    <t>فوائد مستحقة غير مقبوضة</t>
  </si>
  <si>
    <t>إيرادات مستحقة أخرى</t>
  </si>
  <si>
    <t>إجمالي الايرادات المستحقة</t>
  </si>
  <si>
    <t>موجودات أخرى، أخرى</t>
  </si>
  <si>
    <t>مجموع موجودات أخرى</t>
  </si>
  <si>
    <t xml:space="preserve"> المخزون</t>
  </si>
  <si>
    <t>إجمالي المخزون</t>
  </si>
  <si>
    <t xml:space="preserve">النقد في الصندوق ولدى البنوك </t>
  </si>
  <si>
    <t>إجمالي النقد</t>
  </si>
  <si>
    <t>إجمالي النقد المعادل</t>
  </si>
  <si>
    <t>إجمالي نقد في الصندوق ولدى البنوك</t>
  </si>
  <si>
    <t xml:space="preserve">تحليل اعمار ذمم عملاء شركات الوساطة والذمم الاخرى المدينة </t>
  </si>
  <si>
    <t>ذمم عملاء شركات الوساطة والذمم الاخرى</t>
  </si>
  <si>
    <t>ذمم شركات الوساطة على الموظفين</t>
  </si>
  <si>
    <t>إجمالي ذمم عملاء الوساطة المدينة</t>
  </si>
  <si>
    <t>مخصص الديون المشكوك في تحصيلها</t>
  </si>
  <si>
    <t xml:space="preserve">الذمم التجارية والذمم الاخرى المدينة </t>
  </si>
  <si>
    <t>ذمم مدينة تجارية</t>
  </si>
  <si>
    <t>ذمم عملاء شركات الوساطة</t>
  </si>
  <si>
    <t xml:space="preserve">ذمم بطاقات ائتمانية   </t>
  </si>
  <si>
    <t>ذمم عملاء محافظ استثمارية</t>
  </si>
  <si>
    <t>ذمم شركات الوساطة</t>
  </si>
  <si>
    <t>قروض وسلف للموظفين</t>
  </si>
  <si>
    <t>الذمم المدينة من بيع العقارات</t>
  </si>
  <si>
    <t>الذمم المدينة من إيجار العقارات</t>
  </si>
  <si>
    <t>إجمالي الذمم التجارية والذمم الأخرى المدينة</t>
  </si>
  <si>
    <t>قروض اعادة التمويل الرهن العقاري</t>
  </si>
  <si>
    <t>تمويل الشركة الحليفة</t>
  </si>
  <si>
    <t>اوراق قبض، بالصافي</t>
  </si>
  <si>
    <t>اوراق قبض</t>
  </si>
  <si>
    <t>تدني القيمة</t>
  </si>
  <si>
    <t>تم إعادة تقديرها</t>
  </si>
  <si>
    <t>تحليل الدخل والمصاريف</t>
  </si>
  <si>
    <t xml:space="preserve">الإيرادات </t>
  </si>
  <si>
    <t xml:space="preserve">الايرادات التشغيلية </t>
  </si>
  <si>
    <t xml:space="preserve">المبيعات </t>
  </si>
  <si>
    <t>مبيعات البضاعة</t>
  </si>
  <si>
    <t>مبيعات المزرعة</t>
  </si>
  <si>
    <t>مبيعات الشقق السكنية</t>
  </si>
  <si>
    <t>بيع استثمارات عقارية</t>
  </si>
  <si>
    <t>إجمالي المبيعات</t>
  </si>
  <si>
    <t xml:space="preserve">أيرادات الوساطة المالية </t>
  </si>
  <si>
    <t>إيرادات عمولات الوساطة</t>
  </si>
  <si>
    <t>عمولات تمويل على الهامش</t>
  </si>
  <si>
    <t>فوائد تمويل على الهامش</t>
  </si>
  <si>
    <t>إجمالي أيرادات الوساطة المالية</t>
  </si>
  <si>
    <t xml:space="preserve">الايرادات من التمويل الاسلامي، بالصافي </t>
  </si>
  <si>
    <t>ايرادات استثمار بالمضاربة</t>
  </si>
  <si>
    <t>ايراد تمويلات المرابحة</t>
  </si>
  <si>
    <t>ايرادات تمويلات الاستصناع</t>
  </si>
  <si>
    <t>ايرادات التمويل</t>
  </si>
  <si>
    <t>مجموع الايرادات المشتركة</t>
  </si>
  <si>
    <t>حصة اصحاب الحسابات الاستثمارية من الايرادات</t>
  </si>
  <si>
    <t>حصة الشركة من الايرادات</t>
  </si>
  <si>
    <t>حصة الشركة من ايرادات محافظ الصكوك الاستثمارية</t>
  </si>
  <si>
    <t>حصة اصحاب محافظ الصكوك الاستثمارية من الايرادات</t>
  </si>
  <si>
    <t>الايرادات من التمويل الاسلامي، بالصافي</t>
  </si>
  <si>
    <t xml:space="preserve">ايرادات الادارة والخدمات الطبية </t>
  </si>
  <si>
    <t>ايراد من الجهات الطبية</t>
  </si>
  <si>
    <t>أيراد عقود التامين</t>
  </si>
  <si>
    <t>ايراد مطالبات جهات طبيبة</t>
  </si>
  <si>
    <t>ايرادات الادارة والخدمات الطبية، بالصافي</t>
  </si>
  <si>
    <t>ايراد صيانة مركبات</t>
  </si>
  <si>
    <t>ايرادات الايجار</t>
  </si>
  <si>
    <t>ايراد ادارة الاستثمارات</t>
  </si>
  <si>
    <t>عمولات ضمان القروض</t>
  </si>
  <si>
    <t>عمولات ضمان الصادرات والمشترين المحليين</t>
  </si>
  <si>
    <t>عمولات ضمان التمويل الصناعي والتاجير التمويلي</t>
  </si>
  <si>
    <t>ايراد عمليات التقسيط</t>
  </si>
  <si>
    <t>ايراد بدل خدمات</t>
  </si>
  <si>
    <t>إيرادات أخرى</t>
  </si>
  <si>
    <t>مجموع الإيرادات</t>
  </si>
  <si>
    <t xml:space="preserve">تكاليف الايرادات </t>
  </si>
  <si>
    <t xml:space="preserve">تكلفة المبيعات </t>
  </si>
  <si>
    <t>تكلفة البضاعة المباعة</t>
  </si>
  <si>
    <t>تكلفة مبيعات المزرعة</t>
  </si>
  <si>
    <t>تكلفة الشقق السكنية</t>
  </si>
  <si>
    <t>كلفة العقارات المباعة</t>
  </si>
  <si>
    <t>كلفة المبيعات</t>
  </si>
  <si>
    <t>تكلفة صيانة المركبات</t>
  </si>
  <si>
    <t xml:space="preserve">تكاليف الايجارات </t>
  </si>
  <si>
    <t>كلفة الايجارات المباشرة</t>
  </si>
  <si>
    <t>استهلاكات</t>
  </si>
  <si>
    <t>إجمالي تكاليف الايجارات</t>
  </si>
  <si>
    <t>اجمالي تكاليف الايرادات</t>
  </si>
  <si>
    <t xml:space="preserve">أرباح (خسائر) موجودات مالية بالقيمة العادلة من خلال قائمة الدخل </t>
  </si>
  <si>
    <t>أرباح (خسائر) متحققة من بيع موجودات مالية بالقيمة العادلة من خلال قائمة الدخل</t>
  </si>
  <si>
    <t>أرباح (خسائر) تقييم موجودات مالية بالقيمة العادلة من خلال قائمة الدخل</t>
  </si>
  <si>
    <t>توزيعات أرباح من موجودات مالية بالقيمة العادلة من خلال قائمة الدخل</t>
  </si>
  <si>
    <t>إجمالي أرباح (خسائر) موجودات مالية بالقيمة العادلة من خلال قائمة الدخل</t>
  </si>
  <si>
    <t xml:space="preserve">دخل التمويل </t>
  </si>
  <si>
    <t>الفائدة المقبوضة عن الودائع المصرفية</t>
  </si>
  <si>
    <t>الفوائد المقبوضة - المستحقة عن عقود المشتقات</t>
  </si>
  <si>
    <t>الفائدة المقبوضة عن الادوات المالية</t>
  </si>
  <si>
    <t>فوائد قروض اعادة التمويل الرهن العقاري</t>
  </si>
  <si>
    <t>ايرادات من المحفظة الاستثمارية لدى بنك اسلامي</t>
  </si>
  <si>
    <t>الفائدة المقبوضة عن السندات</t>
  </si>
  <si>
    <t>فوائد سندات الخزينة</t>
  </si>
  <si>
    <t>ارباح سندات المقارضة</t>
  </si>
  <si>
    <t>أرباح استثمارات وكالة</t>
  </si>
  <si>
    <t>الفائدة على ودائع لاجل</t>
  </si>
  <si>
    <t>فوائد قروض وتسهيلات الموظفين</t>
  </si>
  <si>
    <t>ايرادات فوائد التسهيلات</t>
  </si>
  <si>
    <t>دخل تمويل آخر</t>
  </si>
  <si>
    <t>إجمالي دخل التمويل</t>
  </si>
  <si>
    <t xml:space="preserve">الإيرادات الأخرى </t>
  </si>
  <si>
    <t>فوائد صندوق ضمان التسوية</t>
  </si>
  <si>
    <t>إيراد تأجير خزائن</t>
  </si>
  <si>
    <t>الوفر من مخصصات متنوعة</t>
  </si>
  <si>
    <t>مخصصات انتفت الحاجة اليها</t>
  </si>
  <si>
    <t>المسترد من ذمم مشكوك في تحصيلها</t>
  </si>
  <si>
    <t>مبيعات الطعام والشراب</t>
  </si>
  <si>
    <t>ايرادات اخرى، أخرى</t>
  </si>
  <si>
    <t>مجموع الإيرادات الأخرى</t>
  </si>
  <si>
    <t xml:space="preserve">المصاريف التشغيلية </t>
  </si>
  <si>
    <t>عمولات الوساطة</t>
  </si>
  <si>
    <t>خسائر دائرة الصيانة</t>
  </si>
  <si>
    <t>مصاريف استثمارات عقارية</t>
  </si>
  <si>
    <t>تكلفة صيانة المشاريع</t>
  </si>
  <si>
    <t>مصاريف تشغيلية أخرى</t>
  </si>
  <si>
    <t>أجمالي المصاريف التشغيلية</t>
  </si>
  <si>
    <t xml:space="preserve">تكاليف التمويل </t>
  </si>
  <si>
    <t>مصروف الفائدة على القروض البنكية والحسابات المكشوفة</t>
  </si>
  <si>
    <t>رسوم بنكية</t>
  </si>
  <si>
    <t>عمولات بنكية</t>
  </si>
  <si>
    <t>الفوائد المدفوعة - المستحقة عن عقود المشتقات</t>
  </si>
  <si>
    <t>الفائدة مستحقة الدفع على سندات الشركة</t>
  </si>
  <si>
    <t>مصروف الفائدة على عقود الإيجار التمويلي</t>
  </si>
  <si>
    <t>مصروف الفائدة على الاقتراضات</t>
  </si>
  <si>
    <t>فوائد تقسيط الضريبة</t>
  </si>
  <si>
    <t>تكلفة تمويل أخرى</t>
  </si>
  <si>
    <t>إجمالي تكاليف التمويل</t>
  </si>
  <si>
    <t xml:space="preserve">مصاريف إدارية وعمومية </t>
  </si>
  <si>
    <t>الرواتب والاجور</t>
  </si>
  <si>
    <t>المساهمة في الضمان الاجتماعي</t>
  </si>
  <si>
    <t>رسوم هيئة الاوراق المالية</t>
  </si>
  <si>
    <t>نفقات تدريب وتنمية الموظفين</t>
  </si>
  <si>
    <t>مصروف آخر للموظفين</t>
  </si>
  <si>
    <t>اتعاب مهنية و استشارات</t>
  </si>
  <si>
    <t>مصاريف ايجارات</t>
  </si>
  <si>
    <t>صندوق حماية المستثمر</t>
  </si>
  <si>
    <t>قرطاسية ومطبوعات</t>
  </si>
  <si>
    <t>رسوم رخص واشتراكات</t>
  </si>
  <si>
    <t>مصاريف بنكية</t>
  </si>
  <si>
    <t>رسوم حكومية ورسوم اخرى</t>
  </si>
  <si>
    <t>مصروف النقل</t>
  </si>
  <si>
    <t>مصروف التبرعات والهبات</t>
  </si>
  <si>
    <t>بريد وهاتف</t>
  </si>
  <si>
    <t>مصاريف تأمين (عام)</t>
  </si>
  <si>
    <t>مصروف التأمين الصحي</t>
  </si>
  <si>
    <t>كهرباء ومياه ومحروقات (مصروف منافع)</t>
  </si>
  <si>
    <t>مصاريف ضيافة</t>
  </si>
  <si>
    <t>مصاريف اجتماع الهيئة العامة</t>
  </si>
  <si>
    <t>اتعاب ادارية وشرعية</t>
  </si>
  <si>
    <t>مصاريف قانونية</t>
  </si>
  <si>
    <t>مصاريف اجتماعات مجلس الادارة</t>
  </si>
  <si>
    <t>مصاريف تنقلات أعضاء مجلس الادارة</t>
  </si>
  <si>
    <t>مصروف الإصلاح والصيانة</t>
  </si>
  <si>
    <t>مصاريف استهلاكات واطفاءات</t>
  </si>
  <si>
    <t>رسوم الادراج</t>
  </si>
  <si>
    <t>مصاريف زيادة رأس المال</t>
  </si>
  <si>
    <t>اشتراكات وخدمات كمبيوتر</t>
  </si>
  <si>
    <t>خدمة مجتمع</t>
  </si>
  <si>
    <t>مصاريف نباتات واشجار</t>
  </si>
  <si>
    <t>عمولات</t>
  </si>
  <si>
    <t>رسوم جمركية لسنوات سابقة</t>
  </si>
  <si>
    <t>بدل سكن</t>
  </si>
  <si>
    <t>مصاريف أمن وحماية</t>
  </si>
  <si>
    <t>تعويض نهاية خدمة</t>
  </si>
  <si>
    <t>مصاريف عطاءات</t>
  </si>
  <si>
    <t>مصاريف اخطاء تداول</t>
  </si>
  <si>
    <t>رسوم ورخص وطوابع</t>
  </si>
  <si>
    <t>نماذج طبية</t>
  </si>
  <si>
    <t>فوائد تاخير ضمان اجتماعي</t>
  </si>
  <si>
    <t>ملابس عمال</t>
  </si>
  <si>
    <t>مصاريف إدارية وعمومية أخرى</t>
  </si>
  <si>
    <t>إجمالي المصاريف الإدارية والعمومية</t>
  </si>
  <si>
    <t xml:space="preserve">مصاريف البيع والتسويق </t>
  </si>
  <si>
    <t>رواتب واجور وملحقاتها</t>
  </si>
  <si>
    <t>مصاريف تصدير</t>
  </si>
  <si>
    <t>مصاريف التسويق</t>
  </si>
  <si>
    <t>مصاريف علامة تجارية</t>
  </si>
  <si>
    <t>تنقلات وسفر</t>
  </si>
  <si>
    <t>مصاريف دعاية واعلان</t>
  </si>
  <si>
    <t>مصاريف قطع غيار</t>
  </si>
  <si>
    <t>ماء وكهرباء</t>
  </si>
  <si>
    <t>مصروف التأمين</t>
  </si>
  <si>
    <t>رسوم وطوابع</t>
  </si>
  <si>
    <t>مصاريف ضيافة ونظافة</t>
  </si>
  <si>
    <t>مصاريف صيانة</t>
  </si>
  <si>
    <t>قرطاسية</t>
  </si>
  <si>
    <t>مصاريف ادارية و عمومية اخرى</t>
  </si>
  <si>
    <t>مصروف الاستهلاك</t>
  </si>
  <si>
    <t>اشتراكات</t>
  </si>
  <si>
    <t>مصاريف عطاءات وكفالات</t>
  </si>
  <si>
    <t>تامين صحي</t>
  </si>
  <si>
    <t>مصاريف مكتبية</t>
  </si>
  <si>
    <t>رسوم حكومية</t>
  </si>
  <si>
    <t>اتعاب مهنية</t>
  </si>
  <si>
    <t>منافع موظفين</t>
  </si>
  <si>
    <t>غرامات</t>
  </si>
  <si>
    <t>مواد تالفة</t>
  </si>
  <si>
    <t>إجمالي مصاريف البيع والتسويق</t>
  </si>
  <si>
    <t>بضاعة - رصيد اول المدة</t>
  </si>
  <si>
    <t>مشتريات</t>
  </si>
  <si>
    <t>كلفة المواد المستخدمة في الانتاج</t>
  </si>
  <si>
    <t>مساهمة الشركة في الضمان الاجتماعي</t>
  </si>
  <si>
    <t>صندوق ادخار موظفين</t>
  </si>
  <si>
    <t>وقود ومحروقات وكهرباء</t>
  </si>
  <si>
    <t>عينات</t>
  </si>
  <si>
    <t>رسوم واشتراكات</t>
  </si>
  <si>
    <t>لوازم مستهلكة</t>
  </si>
  <si>
    <t>بضاعة تالفة</t>
  </si>
  <si>
    <t>تامين</t>
  </si>
  <si>
    <t>مصاريف سيارات</t>
  </si>
  <si>
    <t>المساهمات في صندوق ادخار موظفين</t>
  </si>
  <si>
    <t>ضيافة</t>
  </si>
  <si>
    <t>هاتف وبريد</t>
  </si>
  <si>
    <t>نفقات تنقلات</t>
  </si>
  <si>
    <t>نظافة</t>
  </si>
  <si>
    <t>متفرقة</t>
  </si>
  <si>
    <t>سفر وتنقلات</t>
  </si>
  <si>
    <t>مستهلكات ومواد تغليف</t>
  </si>
  <si>
    <t>بضاعة - رصيد أخر المدة</t>
  </si>
  <si>
    <t xml:space="preserve">قائمة الايضاحات </t>
  </si>
  <si>
    <t>قائمة الايضاحات</t>
  </si>
  <si>
    <t xml:space="preserve">افصاح عام </t>
  </si>
  <si>
    <t xml:space="preserve">الإفصاح عن الإيضاحات والمعلومات التفسيرية الأخرى </t>
  </si>
  <si>
    <t xml:space="preserve">الافصاح عن أساس إعداد القوائم المالية </t>
  </si>
  <si>
    <t xml:space="preserve">الافصاح عن أهم السياسات المحاسبية </t>
  </si>
  <si>
    <t xml:space="preserve">الافصاح عن التغير في السياسات المحاسبية </t>
  </si>
  <si>
    <t xml:space="preserve">الافصاح عن الممتلكات والمعدات </t>
  </si>
  <si>
    <t xml:space="preserve">الافصاح عن مشاريع تحت التنفيذ </t>
  </si>
  <si>
    <t xml:space="preserve">الافصاح عن الاستثمارات العقارية </t>
  </si>
  <si>
    <t xml:space="preserve">الافصاح عن الموجودات غير الملموسة </t>
  </si>
  <si>
    <t xml:space="preserve">الافصاح عن عقارات مستملكة مقابل ديون </t>
  </si>
  <si>
    <t xml:space="preserve">الاستثمارات في الشركات التابعة  والحليفة و المشاريع المشتركة </t>
  </si>
  <si>
    <t xml:space="preserve">الافصاح عن الاستثمار في شركات حليفة </t>
  </si>
  <si>
    <t xml:space="preserve">الافصاح عن موجودات مالية بالقيمة العادلة من خلال الدخل الشامل الاخر  </t>
  </si>
  <si>
    <t xml:space="preserve">الافصاح عن موجودات مالية بالتكلفة المطفأة  </t>
  </si>
  <si>
    <t xml:space="preserve">الافصاح عن موجودات مالية بالقيمة العادلة من خلال قائمة الدخل </t>
  </si>
  <si>
    <t xml:space="preserve">الافصاح عن اوراق قبض غير المتداولة </t>
  </si>
  <si>
    <t xml:space="preserve">الافصاح عن شيكات برسم التحصيل </t>
  </si>
  <si>
    <t xml:space="preserve">الافصاح عن الذمم التجارية والذمم الأخرى المدينة غير المتداولة  </t>
  </si>
  <si>
    <t xml:space="preserve">الافصاح عن امانات صندوق ضمان التسوية </t>
  </si>
  <si>
    <t xml:space="preserve">موجودات غير متداولة اخرى </t>
  </si>
  <si>
    <t xml:space="preserve">الإفصاح عن ضريبة الدخل </t>
  </si>
  <si>
    <t xml:space="preserve">الافصاح عن الموجودات الضريبية المؤجلة  </t>
  </si>
  <si>
    <t xml:space="preserve">الافصاح عن مطلوبات ضربيبة مؤجلة </t>
  </si>
  <si>
    <t xml:space="preserve">الافصاح عن مخصص ضريبة الدخل  </t>
  </si>
  <si>
    <t xml:space="preserve">الإفصاح عن المخزون </t>
  </si>
  <si>
    <t xml:space="preserve">الافصاح عن الذمم التجارية والذمم الأخرى المدينة المتداولة  </t>
  </si>
  <si>
    <t xml:space="preserve">الافصاح عن ذمم شركات الوساطة </t>
  </si>
  <si>
    <t xml:space="preserve">الافصاح عن الذمم الاخرى </t>
  </si>
  <si>
    <t xml:space="preserve">الافصاح عن ذمة ماستر كارد العالمية مقابل ذمم حملة البطاقات </t>
  </si>
  <si>
    <t xml:space="preserve">الافصاح عن ذمة ماستر كارد العالمية مقابل الكفالة المصدرة </t>
  </si>
  <si>
    <t xml:space="preserve">الافصاح عن ذمم بطاقات ائتمانية غير المتداولة </t>
  </si>
  <si>
    <t xml:space="preserve">الافصاح عن حساب تسوية مع مركز ايداع الاوراق المالية </t>
  </si>
  <si>
    <t xml:space="preserve">الافصاح عن محافظ الصكوك الاستثمارية للعملاء </t>
  </si>
  <si>
    <t xml:space="preserve">الافصاح عن ذمم مدينة من انشطة التمويل </t>
  </si>
  <si>
    <t xml:space="preserve">الافصاح عن قروض اعادة التمويل الرهن العقاري </t>
  </si>
  <si>
    <t xml:space="preserve">الافصاح عن موجودات المشتقات المالية </t>
  </si>
  <si>
    <t xml:space="preserve">الافصاح عن أراضي ومباني للبيع </t>
  </si>
  <si>
    <t xml:space="preserve">الافصاح عن الاستثمار في عقود استثمارات وكالة </t>
  </si>
  <si>
    <t xml:space="preserve">الافصاح عن موجودات متاحة للبيع </t>
  </si>
  <si>
    <t xml:space="preserve">الافصاح عن استثمارات عقارية متاحة للبيع </t>
  </si>
  <si>
    <t xml:space="preserve">الافصاح عن موجودات مالية متاحة للبيع </t>
  </si>
  <si>
    <t xml:space="preserve">الافصاح عن النقد في الصندوق ولدى البنوك </t>
  </si>
  <si>
    <t xml:space="preserve">الافصاح عن الايرادات المؤجلة </t>
  </si>
  <si>
    <t xml:space="preserve">الافصاح عن الموجودات المتداولة الاخرى </t>
  </si>
  <si>
    <t xml:space="preserve">الافصاح عن رأس المال المدفوع والاحتياطيات </t>
  </si>
  <si>
    <t xml:space="preserve">الافصاح عن حقوق الملكية </t>
  </si>
  <si>
    <t>الإفصاح عن احتياطي إجباري</t>
  </si>
  <si>
    <t xml:space="preserve">الافصاح عن الإحتياطي الاختياري </t>
  </si>
  <si>
    <t xml:space="preserve">الافصاح عن علاوة إصدار </t>
  </si>
  <si>
    <t xml:space="preserve">الافصاح عن خصم إصدار </t>
  </si>
  <si>
    <t xml:space="preserve">الافصاح عن إحتياطي القيمة العادلة </t>
  </si>
  <si>
    <t xml:space="preserve">الافصاح عن الإحتياطيات ضمن بنود حقوق الملكية </t>
  </si>
  <si>
    <t xml:space="preserve">الافصاح عن الارباح ( الخسائر ) المدورة  </t>
  </si>
  <si>
    <t xml:space="preserve">الافصاح عن ارباح نقدية موزعة </t>
  </si>
  <si>
    <t xml:space="preserve">الإفصاح عن أسهم الخزينة </t>
  </si>
  <si>
    <t xml:space="preserve">الافصاح عن حقوق غير المسيطرين </t>
  </si>
  <si>
    <t xml:space="preserve">الافصاح عن الذمم التجارية  والذمم الأخرى الدائنة غير المتداولة  </t>
  </si>
  <si>
    <t xml:space="preserve">الافصاح عن قروض طويلة الأجل </t>
  </si>
  <si>
    <t xml:space="preserve">الافصاح عن بنوك دائنة </t>
  </si>
  <si>
    <t xml:space="preserve">الافصاح عن مخصصات ضمان القروض </t>
  </si>
  <si>
    <t xml:space="preserve">الافصاح عن مطلوبات مقابل اتفاقيات بيع وإعادة شراء اسهم </t>
  </si>
  <si>
    <t xml:space="preserve">الافصاح عن ايرادات تقسيط مؤجلة طويلة الاجل </t>
  </si>
  <si>
    <t xml:space="preserve">الإفصاح عن مطلوبات المشتقات المالية </t>
  </si>
  <si>
    <t xml:space="preserve">الافصاح عن المطلوبات غير المتداولة الاخرى، </t>
  </si>
  <si>
    <t xml:space="preserve">الافصاح عن حسابات استثمارية للعملاء </t>
  </si>
  <si>
    <t xml:space="preserve">الافصاح عن قروض قصيرة الأجل </t>
  </si>
  <si>
    <t xml:space="preserve">الافصاح عن الذمم  التجارية والذمم الأخرى الدائنة المتداولة </t>
  </si>
  <si>
    <t xml:space="preserve">الافصاح عن مصاريف مستحقة </t>
  </si>
  <si>
    <t xml:space="preserve">الافصاح عن المخصصات </t>
  </si>
  <si>
    <t xml:space="preserve">الافصاح عن المطلوبات المتداولة الاخرى </t>
  </si>
  <si>
    <t xml:space="preserve">الافصاح عن الايرادات </t>
  </si>
  <si>
    <t xml:space="preserve">الافصاح عن تكلفة الايرادات </t>
  </si>
  <si>
    <t xml:space="preserve">الافصاح عن ايرادات تشغيلية أخرى </t>
  </si>
  <si>
    <t xml:space="preserve">الافصاح عن مصاريف تشغيلية  </t>
  </si>
  <si>
    <t xml:space="preserve">الافصاح عن مصاريف إدارية وعمومية </t>
  </si>
  <si>
    <t xml:space="preserve">الافصاح عن مصاريف البيع والتسويق </t>
  </si>
  <si>
    <t xml:space="preserve">الافصاح عن الايرادات الاخرى </t>
  </si>
  <si>
    <t xml:space="preserve">الافصاح عن مصاريف أخرى </t>
  </si>
  <si>
    <t xml:space="preserve">الافصاح عن تكلفة التمويل </t>
  </si>
  <si>
    <t xml:space="preserve">الافصاح عن دخل (تكلفة) التمويل </t>
  </si>
  <si>
    <t xml:space="preserve">الإفصاح عن مصاريف البحث والتطوير </t>
  </si>
  <si>
    <t xml:space="preserve">الافصاح عن الحصة الاساسية والمخفضة للسهم من الخسارة </t>
  </si>
  <si>
    <t xml:space="preserve">الافصاح عن قروض المشروعات الناشئة والصغيرة </t>
  </si>
  <si>
    <t xml:space="preserve">الافصاح عن المنح والامانات الاخرى </t>
  </si>
  <si>
    <t xml:space="preserve">الافصاح عن القضايا </t>
  </si>
  <si>
    <t xml:space="preserve">الافصاح عن البنود خارج قائمة المركز المالي </t>
  </si>
  <si>
    <t xml:space="preserve">الافصاح عن التعاملات مع الجهات ذات العلاقة </t>
  </si>
  <si>
    <t xml:space="preserve">الافصاح عن القطاعات التشغيلية </t>
  </si>
  <si>
    <t xml:space="preserve">الافصاح عن إدارة المخاطر المصرفية </t>
  </si>
  <si>
    <t xml:space="preserve">الافصاح عن مخاطر السيولة </t>
  </si>
  <si>
    <t xml:space="preserve">الافصاح عن مخاطر السوق </t>
  </si>
  <si>
    <t xml:space="preserve">الافصاح عن مخاطر الائتمان </t>
  </si>
  <si>
    <t xml:space="preserve">الافصاح عن التسلسل الهرمي للقيمة العادلة </t>
  </si>
  <si>
    <t xml:space="preserve">الافصاح عن إدارة رأس المال </t>
  </si>
  <si>
    <t xml:space="preserve">الإفصاح عن المعايير والتفسيرات الصادرة لهذه المعايير ولم تدخل حيز التنفيذ بعد </t>
  </si>
  <si>
    <t xml:space="preserve">الافصاح عن الارقام المقارنة </t>
  </si>
  <si>
    <t xml:space="preserve">الافصاح عن تسوية التداول </t>
  </si>
  <si>
    <t xml:space="preserve">الافصاح عن عمولات التداول الوساطة </t>
  </si>
  <si>
    <t xml:space="preserve">الافصاح عن أرباح (خسائر) موجودات مالية بالقيمة العادلة من خلال قائمة الدخل </t>
  </si>
  <si>
    <t xml:space="preserve">الافصاح عن رخصة مزاولة اعمال الوساطة </t>
  </si>
  <si>
    <t xml:space="preserve">الافصاح عن الاحداث اللاحقة </t>
  </si>
  <si>
    <t xml:space="preserve">الافصاح عن تقارير القطاعات </t>
  </si>
  <si>
    <t xml:space="preserve">الافثصاح عن تحليل استحقاقات الموجودات والمطلوبات </t>
  </si>
  <si>
    <t xml:space="preserve">الافصاح عن الاستحواذ على شركة تابعة </t>
  </si>
  <si>
    <t xml:space="preserve">الافصاح عن فجوة إعادة تسعير الفوائد </t>
  </si>
  <si>
    <t>الافصاح عن مطلوبات محتملة</t>
  </si>
  <si>
    <t xml:space="preserve">الافصاح عن الدفعات المسبقة للإيجار </t>
  </si>
  <si>
    <t xml:space="preserve">الإفصاح عن عقود الإيجار </t>
  </si>
  <si>
    <t xml:space="preserve">الإفصاح عن حصة السهم من الأرباح </t>
  </si>
  <si>
    <t xml:space="preserve">الإفصاح عن أثر التغيرات في أسعار الصرف الأجنبي </t>
  </si>
  <si>
    <t xml:space="preserve">الإفصاح عن منافع الموظفين </t>
  </si>
  <si>
    <t xml:space="preserve">الافصاح عن اتعاب المدققين </t>
  </si>
  <si>
    <t xml:space="preserve">الإفصاح عن بيان التدفق النقدي </t>
  </si>
  <si>
    <t xml:space="preserve">الافصاح عن الضمان الإضافي </t>
  </si>
  <si>
    <t xml:space="preserve">الافصاح عن التعهدات والمطلوبات المحتملة </t>
  </si>
  <si>
    <t xml:space="preserve">الافصاح عن مصروف الاستهلاك والإطفاء </t>
  </si>
  <si>
    <t xml:space="preserve">الافصاح عن العمليات المتوقفة </t>
  </si>
  <si>
    <t xml:space="preserve">الإفصاح عن الأحداث بعد فترة إعداد التقارير </t>
  </si>
  <si>
    <t xml:space="preserve">الافصاح عن تبني المعايير للمرة الأولى </t>
  </si>
  <si>
    <t xml:space="preserve">الافصاح عن استمراية الشركة </t>
  </si>
  <si>
    <t xml:space="preserve">الإفصاح عن المنح الحكومية </t>
  </si>
  <si>
    <t xml:space="preserve">الإفصاح عن انخفاض قيمة الموجودات </t>
  </si>
  <si>
    <t xml:space="preserve">الافصاح عن النقد المقيد </t>
  </si>
  <si>
    <t xml:space="preserve">الإفصاح عن ترتيبات امتياز تقديم الخدمات </t>
  </si>
  <si>
    <t xml:space="preserve">الافصاح عن المطلوبات المسانده والثانوية </t>
  </si>
  <si>
    <t>الإفصاح عن إعادة التقدير</t>
  </si>
  <si>
    <t>الافصاح عن معلومات تفصيلية حول الممتلكات والآلات والمعدات</t>
  </si>
  <si>
    <t>اجمالي القيمة الدفترية للممتلكات و الآلات والمعدات</t>
  </si>
  <si>
    <t>الرصيد في بداية السنة</t>
  </si>
  <si>
    <t>الزيادة ( النقص) من خلال تغيرات أخرى</t>
  </si>
  <si>
    <t>التحويلات</t>
  </si>
  <si>
    <t>الرصيد في نهاية السنة</t>
  </si>
  <si>
    <t>الاستهلاك والاطفاء  المتراكم  ومخصص تدني القيمة</t>
  </si>
  <si>
    <t>خسائر تدني القيمة المعترف بها في الربح أو الخسارة</t>
  </si>
  <si>
    <t xml:space="preserve"> القيمة الدفترية في نهاية الفترة</t>
  </si>
  <si>
    <t xml:space="preserve">دفعات مدفوعة مقدما لشراء الممتلكات والآلات والمعدات </t>
  </si>
  <si>
    <t>مجموع الممتلكات والآلات والمعدات</t>
  </si>
  <si>
    <t>مركبات</t>
  </si>
  <si>
    <t>ألات ومعدات</t>
  </si>
  <si>
    <t>معدات المختبرات ومراقبة الجودة</t>
  </si>
  <si>
    <t>الأثاث والتجهيزات</t>
  </si>
  <si>
    <t>اعمال ديكور</t>
  </si>
  <si>
    <t>المعدات الإلكترونية والمكتبية</t>
  </si>
  <si>
    <t>عِدد ومعدات</t>
  </si>
  <si>
    <t>أجهزة كمبيوتر</t>
  </si>
  <si>
    <t>ممتلكات والآت ومعدات أخرى</t>
  </si>
  <si>
    <t>موجودات مالية بالقيمة العادلة من خلال قائمة الدخل ،  متوفر لها سعر سوقي</t>
  </si>
  <si>
    <t>أذونات وسندات حكومية</t>
  </si>
  <si>
    <t>سندات شركات</t>
  </si>
  <si>
    <t>قروض وسلف</t>
  </si>
  <si>
    <t>اسهم شركات</t>
  </si>
  <si>
    <t>صناديق استثمارية</t>
  </si>
  <si>
    <t>مجموع الموجودات المالية بالقيمة العادلة من خلال قائمة الدخل،  متوفر لها سعر سوقي</t>
  </si>
  <si>
    <t>موجودات مالية بالقيمة العادلة من خلال قائمة الدخل ، غير متوفر لها سعر سوقي</t>
  </si>
  <si>
    <t>مجموع الموجودات المالية بالقيمة العادلة من خلال قائمة الدخل، غير متوفر لها سعر سوقي</t>
  </si>
  <si>
    <t>مجموع الموجودات المالية بالقيمة العادلة من خلال قائمة الدخل</t>
  </si>
  <si>
    <t>داخل المملكة</t>
  </si>
  <si>
    <t>خارج المملكة</t>
  </si>
  <si>
    <t>موجودات مالية بالتكلفة المطفأة، متوفر لها سعر سوقي</t>
  </si>
  <si>
    <t>سندات خزينة اجنبية</t>
  </si>
  <si>
    <t>سندات الخزينة المحلية</t>
  </si>
  <si>
    <t>اذونات خزينة</t>
  </si>
  <si>
    <t>اجمالي الموجودات المالية بالتكلفة المطفأة، متوفر لها سعر سوقي</t>
  </si>
  <si>
    <t>صافي الموجودات المالية بالتكلفة المطفأة ، متوفر لها سعر سوقي</t>
  </si>
  <si>
    <t>موجودات مالية بالتكلفة المطفأة ، غير متوفر لها سعر سوقي</t>
  </si>
  <si>
    <t>اجمالي الموجودات المالية بالتكلفة المطفأة ، غير متوفر لها سعر سوقي</t>
  </si>
  <si>
    <t>صافي الموجودات المالية بالتكلفة المطفأة ، غير متوفر لها سعر سوقي</t>
  </si>
  <si>
    <t>موجودات مالية بالقيمة العادلة من خلال الدخل الشامل الآخر ، متوفر لها سعر سوقي</t>
  </si>
  <si>
    <t>مجموع الموجودات المالية بالقيمة العادلة من خلال الدخل الشامل الآخر ،  متوفر لها سعر سوقي</t>
  </si>
  <si>
    <t>موجودات مالية بالقيمة العادلة من خلال الدخل الشامل الآخر ، غير متوفر لها سعر سوقي</t>
  </si>
  <si>
    <t>إجمالي الموجودات المالية بالقيمة العادلة من خلال الدخل الشامل الآخر ، غير متوفر لها سعر سوقي</t>
  </si>
  <si>
    <t>مجموع الموجودات المالية بالقيمة العادلة من خلال الدخل الشامل الآخر</t>
  </si>
  <si>
    <t>إيضاحات - الموجودات المالية</t>
  </si>
  <si>
    <t>الافصاح عن معلومات تفصيلية حول الموجودات غير الملموسة</t>
  </si>
  <si>
    <t>الكلفه</t>
  </si>
  <si>
    <t>أثر التغير في اسعار الصرف</t>
  </si>
  <si>
    <t>أخرى</t>
  </si>
  <si>
    <t>الاطفاء المتراكم ومخصص تدني متراكم</t>
  </si>
  <si>
    <t>الاطفاء للسنة</t>
  </si>
  <si>
    <t>القمية الدفترية في نهاية السنة</t>
  </si>
  <si>
    <t>دفعات مقدما لشراء الموجودات غير الملموسة</t>
  </si>
  <si>
    <t>مشاريع قيد التنفيذ</t>
  </si>
  <si>
    <t>مجموع الموجودات غير الملموسة</t>
  </si>
  <si>
    <t>الشهرة</t>
  </si>
  <si>
    <t xml:space="preserve">رخصة مزاولة اعمال الوساطة </t>
  </si>
  <si>
    <t>انظمة حاسوب وبرامج</t>
  </si>
  <si>
    <t>الاستثمارات في نظام البطاقات الائتمانية</t>
  </si>
  <si>
    <t>موجودات غير ملموسة أخرى</t>
  </si>
  <si>
    <t>الافصاح عن ملخص تسوية الربح المحاسبي مع الربح الضريبي</t>
  </si>
  <si>
    <t>الإفصاح عن الوضع الضريبي</t>
  </si>
  <si>
    <t>ضريبة الدخل</t>
  </si>
  <si>
    <t xml:space="preserve">قيمة ضريبة الدخل للسنة المتداولة </t>
  </si>
  <si>
    <t>ضريبة الدخل سنوات سابقة</t>
  </si>
  <si>
    <t xml:space="preserve"> موجودات ضريبية مؤجلة للسنة المتداولة </t>
  </si>
  <si>
    <t>اطفاء الموجودات الضريبية المؤجلة</t>
  </si>
  <si>
    <t xml:space="preserve">مجموع مصروف (ايراد ) ضريبة الدخل  </t>
  </si>
  <si>
    <t xml:space="preserve"> ضريبة الدخل مدفوعة</t>
  </si>
  <si>
    <t>ضريبة الدخل المستحقة</t>
  </si>
  <si>
    <t>المبالغ المضافة خلال السنة</t>
  </si>
  <si>
    <t>المبالغ المحررة خلال السنة</t>
  </si>
  <si>
    <t>البنود المنسوبة إلى المطلوبات الضريبية المؤجلة هي كما يلي:</t>
  </si>
  <si>
    <t>تعديل الحسابات المشمولة  في المطلوبات  الضريبية المؤجلة</t>
  </si>
  <si>
    <t xml:space="preserve">الحركة على مطلوبات ضريبية مؤجلة </t>
  </si>
  <si>
    <t>مجموع الزيادة ( النقص) خلال السنة</t>
  </si>
  <si>
    <t>تفاصيل الحركة على المطلوبات الضريبية المؤجلة هي كما يلي:</t>
  </si>
  <si>
    <t>موجودات الضريبة المؤجلة</t>
  </si>
  <si>
    <t>البنود المنسوبة إلى الموجودات الضريبة المؤجلة هي كما يلي:</t>
  </si>
  <si>
    <t>تعديل  الحسابات المشمولة  في الموجودات الضريبية المؤجلة</t>
  </si>
  <si>
    <t xml:space="preserve">الحركة على موجودات ضريبية مؤجلة </t>
  </si>
  <si>
    <t>تفاصيل الحركة على الموجودات الضريبة المؤجلة هي كما يلي:</t>
  </si>
  <si>
    <t>الإفصاح عن أصناف أسهم رأس المال</t>
  </si>
  <si>
    <t>عدد الأسهم المصرح بها</t>
  </si>
  <si>
    <t>عدد الأسهم الصادرة</t>
  </si>
  <si>
    <t>عدد الأسهم الصادرة المدفوعة بالكامل</t>
  </si>
  <si>
    <t>عدد الأسهم الصادرة غير المدفوعة بالكامل</t>
  </si>
  <si>
    <t>عدد الأسهم المصدرة</t>
  </si>
  <si>
    <t>القيمة الاسمية لكل سهم</t>
  </si>
  <si>
    <t>توضيح حقيقة أن الأسهم ليس لها قيمة اسمية</t>
  </si>
  <si>
    <t>مطابقة عدد الأسهم المتداولة</t>
  </si>
  <si>
    <t>عدد الأسهم المتداولة في بداية الفترة</t>
  </si>
  <si>
    <t>التغيرات في عدد الأسهم المتداولة</t>
  </si>
  <si>
    <t>إجمالي الارتفاع (الانخفاض) في عدد الأسهم المتداولة</t>
  </si>
  <si>
    <t>عدد الأسهم المتداولة في نهاية الفترة</t>
  </si>
  <si>
    <t xml:space="preserve">الحقوق والأولويات والقيود المرتبطة بفئة راس مال </t>
  </si>
  <si>
    <t>عدد الأسهم في الشركة التي تملكها الشركة  أو اي شركة من شركاتها التابعة أو الحليفة</t>
  </si>
  <si>
    <t>عدد الأسهم المحجوزة للإصدار بموجب خيارات وعقود لبيع الأسهم</t>
  </si>
  <si>
    <t>وصف بنود الأسهم المحتفظ بها للإصدار بموجب الخيارات وعقود بيع الأسهم</t>
  </si>
  <si>
    <t xml:space="preserve">أسهم عادية </t>
  </si>
  <si>
    <t>اسهم ممتازة</t>
  </si>
  <si>
    <t xml:space="preserve"> أسهم رأس المال</t>
  </si>
  <si>
    <t>fn_1</t>
  </si>
  <si>
    <t>&lt;?xml version="1.0" ?&gt;_x000D_
&lt;html xmlns="http://www.w3.org/1999/xhtml"&gt;_x000D_
&lt;head&gt;_x000D_
&lt;meta content="TX21_HTM 21.0.406.501" name="GENERATOR" /&gt;_x000D_
&lt;title&gt;&lt;/title&gt;_x000D_
&lt;/head&gt;_x000D_
&lt;body style="font-family:'Arial';font-size:12pt;text-align:left;"&gt;_x000D_
&lt;p dir="rtl" lang="ar-SA" style="text-align:center;margin-top:0pt;margin-bottom:0pt;"&gt;&lt;span style="font-family:'Simplified Arabic';font-weight:bold;text-decoration:underline ;" dir="rtl"&gt;تقرير حول مراجعة القوائم المالية المرحلية الموحدة&lt;/span&gt;&lt;/p&gt;_x000D_
&lt;p dir="rtl" lang="ar-SA" style="text-align:justify;margin-top:0pt;margin-bottom:0pt;"&gt;&lt;span style="font-family:'Simplified Arabic';font-size:13pt;font-weight:bold;" dir="rtl"&gt; &lt;/span&gt;&lt;/p&gt;_x000D_
&lt;p dir="rtl" lang="ar-SA" style="text-align:justify;margin-top:0pt;margin-bottom:0pt;"&gt;&lt;span style="font-family:'Simplified Arabic';font-size:13pt;font-weight:bold;" dir="rtl"&gt; &lt;/span&gt;&lt;/p&gt;_x000D_
&lt;p dir="rtl" lang="ar-SA" style="text-align:justify;margin-top:0pt;margin-bottom:0pt;"&gt;&lt;span style="font-family:'Simplified Arabic';font-size:11pt;" dir="rtl"&gt;إلى السادة رئيس وأعضاء مجلس الادارة المحترمين&lt;/span&gt;&lt;span style="font-family:'Simplified Arabic';font-size:11pt;" lang="ar-JO"&gt;  &lt;/span&gt;&lt;/p&gt;_x000D_
&lt;p dir="rtl" lang="ar-SA" style="text-align:justify;margin-top:0pt;margin-bottom:0pt;"&gt;&lt;span style="font-family:'Simplified Arabic';font-size:11pt;" dir="rtl"&gt;شركة داركم للاستثمار &lt;/span&gt;&lt;/p&gt;_x000D_
&lt;p dir="rtl" lang="ar-SA" style="text-align:justify;margin-top:0pt;margin-bottom:0pt;"&gt;&lt;span style="font-family:'Simplified Arabic';font-size:11pt;" dir="rtl"&gt; &lt;/span&gt;&lt;/p&gt;_x000D_
&lt;p dir="rtl" lang="ar-SA" style="text-align:justify;margin-top:0pt;margin-bottom:0pt;"&gt;&lt;span style="font-family:'Simplified Arabic';font-size:11pt;font-weight:bold;" dir="rtl"&gt;مقدمة&lt;/span&gt;&lt;/p&gt;_x000D_
&lt;p dir="rtl" lang="ar-SA" style="text-align:justify;margin-top:0pt;margin-bottom:0pt;"&gt;&lt;span style="font-family:'Simplified Arabic';font-size:11pt;" dir="rtl"&gt;لقد قمنا بمراجعة قائمة المركز المالي المرحلية الموحدة المرفقة لشركة داركم للاستثمار (وهي شركة أردنية مساهمة عامة محدودة)  كما في &lt;/span&gt;&lt;span style="font-family:'Simplified Arabic';font-size:11pt;" lang="ar-JO"&gt;30 حزيران 2021&lt;/span&gt;&lt;span style="font-family:'Simplified Arabic';font-size:11pt;"&gt; والبيانات الماليه المرحلية الموحدة للدخل الشامل والتغيرات في حقوق الملكية والتدفقات النقدية للستة أشهر المنتهية في ذلك التاريخ. ان الادارة مسؤولة عن اعداد وعرض هذه البيانات المالية المرحلية الموحدة وفقا لمعيار المحاسبة الدولي 34 (التقارير المالية المرحلية) والذي يعتبر جزءا لا يتجزء من معايير التقارير المالية الدولية، وتقتصر مسؤولياتنا في التوصل الى نتيجة حول هذه البيانات المالية المرحلية الموحدة  بناء على مراجعتنا.&lt;/span&gt;&lt;/p&gt;_x000D_
&lt;p dir="rtl" lang="ar-SA" style="text-align:justify;text-indent:1pt;margin-top:0pt;margin-bottom:0pt;"&gt;&lt;span style="font-family:'Simplified Arabic';font-size:5pt;" dir="rtl"&gt; &lt;/span&gt;&lt;/p&gt;_x000D_
&lt;p dir="rtl" lang="ar-SA" style="text-align:justify;margin-top:0pt;margin-bottom:0pt;"&gt;&lt;span style="font-family:'Simplified Arabic';font-size:11pt;font-weight:bold;" dir="rtl"&gt;نطاق المراجعة&lt;/span&gt;&lt;/p&gt;_x000D_
&lt;p dir="rtl" lang="ar-SA" style="text-align:justify;margin-top:0pt;margin-bottom:0pt;"&gt;&lt;span style="font-family:'Simplified Arabic';font-size:11pt;" dir="rtl"&gt;لقد قمنا باجراء المراجعة وفقاً للمعيار الدولي لعمليات المراجعة 2410 &amp;quot;مراجعة المعلومات المالية المرحلية من قبل مدقق الحسابات المستقل للمنشأة&amp;quot;. تشتمل عملية مراجعة المعلومات المالية المرحلية الموحدة على اجراء استفسارات بشكل اساسي من الأشخاص المسؤولين عن الأمور المالية والمحاسبية، وتطبيق إجراءات تحليلية واجراءات مراجعة أخرى. ان نطاق اعمال المراجعة أقل الى حد كبير من نطاق اعمال التدقيق التي تتم وفقاً لمعايير التدقيق الدولية، ولذلك فهي لا تمكننا من الحصول على تأكيدات حول كافة الأمور الهامة التي من الممكن تحديدها من خلال أعمال التدقيق، وعليه فاننا لا نبدي رأي حولها.&lt;/span&gt;&lt;/p&gt;_x000D_
&lt;p dir="rtl" lang="ar-SA" style="text-align:justify;margin-top:0pt;margin-bottom:0pt;"&gt;&lt;span style="font-family:'Simplified Arabic';font-size:8pt;" dir="rtl"&gt; &lt;/span&gt;&lt;/p&gt;_x000D_
&lt;p dir="rtl" lang="ar-SA" style="text-align:justify;margin-top:0pt;margin-bottom:0pt;"&gt;&lt;span style="font-family:'Simplified Arabic';font-size:11pt;font-weight:bold;" dir="rtl"&gt;النتيجة&lt;/span&gt;&lt;/p&gt;_x000D_
&lt;p dir="rtl" lang="ar-SA" style="text-align:justify;margin-top:0pt;margin-bottom:0pt;"&gt;&lt;span style="font-family:'Simplified Arabic';font-size:11pt;" dir="rtl"&gt;بناء على مراجعتنا، فإنه لم يصل الى علمنا أية أمور تجعلنا نعتقد بأن القوائم المالية المرحلية الموحدة المرفقة لم يتم اعدادها، من كافة النواحي الجوهرية، وفقا لمعيار المحاسبة الدولي 34.&lt;/span&gt;&lt;/p&gt;_x000D_
&lt;p dir="rtl" lang="ar-JO" style="text-align:justify;margin-top:0pt;margin-bottom:0pt;"&gt;&lt;span style="font-family:'Simplified Arabic';font-size:8pt;" dir="rtl"&gt; &lt;/span&gt;&lt;/p&gt;_x000D_
&lt;table cellspacing="0" cellpadding="0pt" style="width:436.05pt;border-collapse:collapse;"&gt;_x000D_
&lt;colgroup&gt;_x000D_
&lt;col width="267" /&gt;_x000D_
&lt;col width="16" /&gt;_x000D_
&lt;col width="298" /&gt;_x000D_
&lt;/colgroup&gt;_x000D_
&lt;tr align="left" valign="top"&gt;_x000D_
&lt;td style="width:189.75pt; padding-right:5.4pt; padding-left:5.4pt; "&gt;_x000D_
&lt;p dir="rtl" lang="ar-JO" style="text-align:right;margin-top:0pt;margin-bottom:0pt;"&gt;&lt;span style="font-family:'Simplified Arabic';font-size:11pt;" dir="rtl"&gt; &lt;/span&gt;&lt;/p&gt;_x000D_
&lt;/td&gt;_x000D_
&lt;td style="width:1pt; padding-right:5.4pt; padding-left:5.4pt; "&gt;_x000D_
&lt;p dir="rtl" lang="ar-SA" style="text-align:right;margin-top:0pt;margin-bottom:0pt;"&gt;&lt;span style="font-family:'Simplified Arabic';font-size:11pt;" dir="rtl"&gt; &lt;/span&gt;&lt;/p&gt;_x000D_
&lt;/td&gt;_x000D_
&lt;td style="width:212.9pt; padding-right:5.4pt; padding-left:5.4pt; "&gt;_x000D_
&lt;p dir="rtl" lang="ar-SA" style="text-align:center;margin-top:0pt;margin-bottom:0pt;"&gt;&lt;span style="font-family:'Simplified Arabic';font-size:11pt;" dir="rtl"&gt;المحاسبون العصريون &lt;/span&gt;&lt;/p&gt;_x000D_
&lt;/td&gt;_x000D_
&lt;/tr&gt;_x000D_
&lt;tr align="left" valign="top"&gt;_x000D_
&lt;td style="width:189.75pt; padding-right:5.4pt; padding-left:5.4pt; "&gt;_x000D_
&lt;p dir="rtl" lang="ar-SA" style="text-align:right;margin-top:0pt;margin-bottom:0pt;"&gt;&lt;span style="font-family:'Simplified Arabic';font-size:11pt;" dir="rtl"&gt; &lt;/span&gt;&lt;/p&gt;_x000D_
&lt;/td&gt;_x000D_
&lt;td style="width:1pt; padding-right:5.4pt; padding-left:5.4pt; "&gt;_x000D_
&lt;p dir="rtl" lang="ar-SA" style="text-align:right;margin-top:0pt;margin-bottom:0pt;"&gt;&lt;span style="font-family:'Simplified Arabic';font-size:11pt;" dir="rtl"&gt; &lt;/span&gt;&lt;/p&gt;_x000D_
&lt;/td&gt;_x000D_
&lt;td style="width:212.9pt; padding-right:5.4pt; padding-left:5.4pt; "&gt;_x000D_
&lt;p dir="rtl" lang="ar-SA" style="text-align:center;margin-top:0pt;margin-bottom:0pt;"&gt;&lt;span style="font-family:'Simplified Arabic';font-size:11pt;" dir="rtl"&gt; &lt;/span&gt;&lt;/p&gt;_x000D_
&lt;/td&gt;_x000D_
&lt;/tr&gt;_x000D_
&lt;tr align="left" valign="top"&gt;_x000D_
&lt;td style="width:189.75pt; padding-right:5.4pt; padding-left:5.4pt; "&gt;_x000D_
&lt;p dir="rtl" lang="ar-SA" style="text-align:right;margin-top:0pt;margin-bottom:0pt;"&gt;&lt;span style="font-family:'Simplified Arabic';font-size:11pt;" dir="rtl"&gt; عمان – المملكة الأردنية الهاشمية                                                             &lt;/span&gt;&lt;/p&gt;_x000D_
&lt;/td&gt;_x000D_
&lt;td style="width:1pt; padding-right:5.4pt; padding-left:5.4pt; "&gt;_x000D_
&lt;p dir="rtl" lang="ar-SA" style="text-align:right;margin-top:0pt;margin-bottom:0pt;"&gt;&lt;span style="font-family:'Simplified Arabic';font-size:11pt;" dir="rtl"&gt; &lt;/span&gt;&lt;/p&gt;_x000D_
&lt;/td&gt;_x000D_
&lt;td style="width:212.9pt; padding-right:5.4pt; padding-left:5.4pt; "&gt;_x000D_
&lt;p dir="rtl" lang="ar-AE" style="text-align:center;margin-top:0pt;margin-bottom:0pt;"&gt;&lt;span style="font-family:'Simplified Arabic';font-size:11pt;" dir="rtl"&gt;عبد الكريم قنيص   &lt;/span&gt;&lt;/p&gt;_x000D_
&lt;/td&gt;_x000D_
&lt;/tr&gt;_x000D_
&lt;tr align="left" valign="top"&gt;_x000D_
&lt;td style="width:189.75pt; padding-right:5.4pt; padding-left:5.4pt; "&gt;_x000D_
&lt;p dir="rtl" lang="ar-JO" style="text-align:right;margin-top:0pt;margin-bottom:0pt;"&gt;&lt;span style="font-family:'Simplified Arabic';font-size:11pt;" dir="rtl"&gt;3 آب 2021&lt;/span&gt;&lt;/p&gt;_x000D_
&lt;/td&gt;_x000D_
&lt;td style="width:1pt; padding-right:5.4pt; padding-left:5.4pt; "&gt;_x000D_
&lt;p dir="rtl" lang="ar-SA" style="text-align:right;margin-top:0pt;margin-bottom:0pt;"&gt;&lt;span style="font-family:'Simplified Arabic';font-size:11pt;" dir="rtl"&gt; &lt;/span&gt;&lt;/p&gt;_x000D_
&lt;/td&gt;_x000D_
&lt;td style="width:212.9pt; padding-right:5.4pt; padding-left:5.4pt; "&gt;_x000D_
&lt;p dir="rtl" lang="ar-SA" style="text-align:center;margin-top:0pt;margin-bottom:0pt;"&gt;&lt;span style="font-family:'Simplified Arabic';font-size:11pt;" dir="rtl"&gt;اجازة مزاولة رقم (496) &lt;/span&gt;&lt;/p&gt;_x000D_
&lt;/td&gt;_x000D_
&lt;/tr&gt;_x000D_
&lt;/table&gt;_x000D_
&lt;p dir="rtl" lang="ar-SA" style="text-align:justify;margin-top:0pt;margin-bottom:0pt;"&gt;&lt;span style="font-family:'Simplified Arabic';font-size:11pt;" dir="rtl"&gt; &lt;/span&gt;&lt;/p&gt;_x000D_
&lt;p dir="rtl" lang="ar-SA" style="text-align:justify;margin-top:0pt;margin-bottom:0pt;"&gt;&lt;span style="font-family:'Simplified Arabic';font-size:11pt;" dir="rtl"&gt; &lt;/span&gt;&lt;/p&gt;_x000D_
&lt;p dir="rtl" lang="ar-SA" style="text-align:center;margin-top:0pt;margin-bottom:0pt;"&gt;&lt;span style="font-family:'Simplified Arabic';" dir="rtl"&gt;1&lt;/span&gt;&lt;/p&gt;_x000D_
&lt;/body&gt;_x000D_
&lt;/html&gt;</t>
  </si>
  <si>
    <t>[Text block added]</t>
  </si>
  <si>
    <t>fn_2</t>
  </si>
  <si>
    <t>&lt;?xml version="1.0" ?&gt;_x000D_
&lt;html xmlns="http://www.w3.org/1999/xhtml"&gt;_x000D_
&lt;head&gt;_x000D_
&lt;meta content="TX21_HTM 21.0.406.501" name="GENERATOR" /&gt;_x000D_
&lt;title&gt;&lt;/title&gt;_x000D_
&lt;/head&gt;_x000D_
&lt;body style="font-family:'Arial';font-size:12pt;text-align:left;"&gt;_x000D_
&lt;p lang="en-US" style="text-align:center;margin-left:27pt;margin-top:0pt;margin-bottom:0pt;line-height:12pt;"&gt;&lt;span style="font-family:'Times New Roman';font-size:11pt;"&gt; &lt;/span&gt;&lt;/p&gt;_x000D_
&lt;p lang="en-US" style="text-align:center;margin-left:27pt;margin-top:0pt;margin-bottom:0pt;line-height:12pt;"&gt;&lt;span style="font-family:'Times New Roman';font-size:11pt;"&gt; &lt;/span&gt;&lt;/p&gt;_x000D_
&lt;p lang="en-US" style="text-align:center;margin-left:27pt;margin-top:0pt;margin-bottom:0pt;line-height:12pt;"&gt;&lt;span style="font-family:'Times New Roman';font-size:11pt;font-weight:bold;text-decoration:underline ;"&gt;REPORT ON REVIEWING THE INTERIM CONSOLIDATED FINANCIAL STATEMENTS&lt;/span&gt;&lt;/p&gt;_x000D_
&lt;p lang="en-US" style="margin-left:27pt;margin-top:0pt;margin-bottom:0pt;line-height:12pt;"&gt;&lt;span style="font-family:'Times New Roman';font-size:11pt;font-weight:bold;"&gt; &lt;/span&gt;&lt;/p&gt;_x000D_
&lt;p lang="en-US" style="text-align:justify;margin-left:27pt;margin-top:0pt;margin-bottom:0pt;line-height:12pt;"&gt;&lt;span style="font-family:'Times New Roman';font-size:11pt;"&gt; &lt;/span&gt;&lt;/p&gt;_x000D_
&lt;p lang="en-US" style="text-align:justify;margin-left:27pt;margin-top:0pt;margin-bottom:0pt;line-height:12pt;"&gt;&lt;span style="font-family:'Times New Roman';font-size:11pt;"&gt; &lt;/span&gt;&lt;/p&gt;_x000D_
&lt;p lang="en-US" style="text-align:justify;margin-left:27pt;margin-top:0pt;margin-bottom:0pt;line-height:12pt;"&gt;&lt;span style="font-family:'Times New Roman';font-size:11pt;"&gt;To the president and members of the board of directors &lt;/span&gt;&lt;/p&gt;_x000D_
&lt;p lang="en-US" style="text-align:justify;margin-left:27pt;margin-top:0pt;margin-bottom:0pt;line-height:12pt;"&gt;&lt;span style="font-family:'Times New Roman';font-size:11pt;"&gt;Darkom Investment Company (P.L.C.)&lt;/span&gt;&lt;/p&gt;_x000D_
&lt;p lang="en-US" style="margin-left:27pt;margin-top:0pt;margin-bottom:0pt;line-height:12pt;"&gt;&lt;span style="font-family:'Times New Roman';font-size:11pt;"&gt; &lt;/span&gt;&lt;/p&gt;_x000D_
&lt;p lang="en-US" style="margin-left:27pt;margin-top:0pt;margin-bottom:0pt;line-height:12pt;"&gt;&lt;span style="font-family:'Times New Roman';font-size:11pt;font-weight:bold;"&gt;Introduction&lt;/span&gt;&lt;/p&gt;_x000D_
&lt;p lang="en-US" style="text-align:justify;margin-left:27pt;margin-top:0pt;margin-bottom:0pt;line-height:12pt;"&gt;&lt;span style="font-family:'Times New Roman';font-size:11pt;"&gt; &lt;/span&gt;&lt;/p&gt;_x000D_
&lt;p lang="en-US" style="text-align:justify;margin-left:27pt;margin-top:0pt;margin-bottom:0pt;line-height:12pt;"&gt;&lt;span style="font-family:'Times New Roman';font-size:11pt;"&gt;We have reviewed the accompanying Interim Consolidated Statement of Financial Position for Darkom Investment Company (P.L.C.) as of June 30, 2021,  and the related statements of  Interim&lt;/span&gt;&lt;span style="font-family:'Times New Roman';font-size:11pt;"&gt; &lt;/span&gt;&lt;span style="font-family:'Times New Roman';font-size:11pt;"&gt;Consolidated&lt;/span&gt;&lt;span style="font-family:'Times New Roman';font-size:11pt;"&gt; Comprehensive&lt;/span&gt;&lt;span style="font-family:'Times New Roman';font-size:11pt;"&gt; income, Owners’ equity and cash flows for the period then ended, The management is responsible of preparing and presenting company&amp;#x0027;s financial statements in accordance with International Accounting Standard No. 34 (Interim Financial Reporting) which is an integral part of International Financial Reporting Standards. Our responsibility is limited to issue a conclusion on these interim financial statements based on our review.&lt;/span&gt;&lt;/p&gt;_x000D_
&lt;p lang="en-US" style="text-align:justify;margin-left:27pt;margin-top:0pt;margin-bottom:0pt;line-height:12pt;"&gt;&lt;span style="font-family:'Times New Roman';font-size:11pt;"&gt; &lt;/span&gt;&lt;/p&gt;_x000D_
&lt;p lang="en-US" style="margin-left:27pt;margin-top:0pt;margin-bottom:0pt;line-height:12pt;"&gt;&lt;span style="font-family:'Times New Roman';font-size:11pt;font-weight:bold;"&gt;Scope of Review &lt;/span&gt;&lt;/p&gt;_x000D_
&lt;p lang="en-US" style="text-align:justify;margin-left:27pt;margin-top:0pt;margin-bottom:0pt;line-height:12pt;"&gt;&lt;span style="font-family:'Times New Roman';font-size:11pt;"&gt; &lt;/span&gt;&lt;/p&gt;_x000D_
&lt;p lang="en-US" style="text-align:justify;margin-left:27pt;margin-top:0pt;margin-bottom:0pt;line-height:12pt;"&gt;&lt;span style="font-family:'Times New Roman';font-size:11pt;"&gt;We conducted our review in accordance with the International Standard on Review Engagements 2410 “Review of Interim Financial Information Performed by the Independent Auditor”. This standard requires that we plan and perform the review to obtain moderate assurance as to whether the financial statements are free of material misstatement.  Our review is primarily limited to inquiries of the company&amp;#x0027;s accounting and financial departments personnel as well as applying analytical procedures to financial data .The range of our review is narrower than the broad range of audit procedures applied according to International Auditing Standards, Accordingly, Getting assurances and confirmations about other important aspects checked through an audit procedure was not achievable, Hence, We don&amp;#x0027;t express an opinion regarding in this regard.&lt;/span&gt;&lt;/p&gt;_x000D_
&lt;p lang="en-US" style="margin-left:27pt;margin-top:0pt;margin-bottom:0pt;line-height:12pt;"&gt;&lt;span style="font-family:'Times New Roman';font-size:11pt;"&gt; &lt;/span&gt;&lt;/p&gt;_x000D_
&lt;p lang="en-US" style="margin-left:27pt;margin-top:0pt;margin-bottom:0pt;line-height:12pt;"&gt;&lt;span style="font-family:'Times New Roman';font-size:11pt;font-weight:bold;"&gt;Conclusion&lt;/span&gt;&lt;/p&gt;_x000D_
&lt;p lang="en-US" style="text-align:justify;margin-left:27pt;margin-top:0pt;margin-bottom:0pt;line-height:12pt;"&gt;&lt;span style="font-family:'Times New Roman';font-size:11pt;"&gt;Based on our review, nothing has come to our attention that causes us to be believe that the accompanying interim consolidated financial statements do not give a true and fair view in accordance with International Accounting Standard No. 34.&lt;/span&gt;&lt;/p&gt;_x000D_
&lt;p lang="en-US" style="text-align:justify;margin-left:27pt;margin-top:0pt;margin-bottom:0pt;line-height:12pt;"&gt;&lt;span style="font-family:'Times New Roman';font-size:11pt;"&gt; &lt;/span&gt;&lt;/p&gt;_x000D_
&lt;table cellspacing="0" cellpadding="0pt" style="width:438.85pt;border-collapse:collapse;margin-left:24.55pt;"&gt;_x000D_
&lt;colgroup&gt;_x000D_
&lt;col width="292" /&gt;_x000D_
&lt;col width="293" /&gt;_x000D_
&lt;/colgroup&gt;_x000D_
&lt;tr align="left" valign="top"&gt;_x000D_
&lt;td valign="bottom" style="width:208.3pt; padding-right:5.4pt; padding-left:5.4pt; "&gt;_x000D_
&lt;p lang="en-US" style="margin-left:27pt;margin-top:0pt;margin-bottom:0pt;"&gt;&lt;span style="font-family:'Times New Roman';font-size:11pt;"&gt; &lt;/span&gt;&lt;/p&gt;_x000D_
&lt;/td&gt;_x000D_
&lt;td valign="bottom" style="width:208.95pt; padding-right:5.4pt; padding-left:5.4pt; "&gt;_x000D_
&lt;p lang="en-US" style="margin-left:5pt;margin-top:0pt;margin-bottom:0pt;"&gt;&lt;span style="font-family:'Times New Roman';font-size:11pt;"&gt;Modern Accountants&lt;/span&gt;&lt;/p&gt;_x000D_
&lt;/td&gt;_x000D_
&lt;/tr&gt;_x000D_
&lt;tr align="left" valign="top"&gt;_x000D_
&lt;td valign="bottom" style="width:208.3pt; height:3.5pt; padding-right:5.4pt; padding-left:5.4pt; "&gt;_x000D_
&lt;p lang="en-US" style="margin-top:0pt;margin-bottom:0pt;margin-right:12pt;"&gt;&lt;span style="font-family:'Times New Roman';font-size:11pt;"&gt; &lt;/span&gt;&lt;/p&gt;_x000D_
&lt;/td&gt;_x000D_
&lt;td valign="bottom" style="width:208.95pt; height:3.5pt; padding-right:5.4pt; padding-left:5.4pt; "&gt;_x000D_
&lt;p lang="en-US" style="margin-left:5pt;margin-top:0pt;margin-bottom:0pt;"&gt;&lt;span style="font-family:'Times New Roman';font-size:11pt;"&gt; &lt;/span&gt;&lt;/p&gt;_x000D_
&lt;/td&gt;_x000D_
&lt;/tr&gt;_x000D_
&lt;tr align="left" valign="top"&gt;_x000D_
&lt;td valign="bottom" style="width:208.3pt; height:3.5pt; padding-right:5.4pt; padding-left:5.4pt; "&gt;_x000D_
&lt;p lang="en-US" style="margin-top:0pt;margin-bottom:0pt;margin-right:12pt;"&gt;&lt;span style="font-family:'Times New Roman';font-size:11pt;"&gt;                                    Amman - Jordan&lt;/span&gt;&lt;/p&gt;_x000D_
&lt;/td&gt;_x000D_
&lt;td valign="bottom" style="width:208.95pt; height:3.5pt; padding-right:5.4pt; padding-left:5.4pt; "&gt;_x000D_
&lt;p lang="en-US" style="margin-left:5pt;margin-top:0pt;margin-bottom:0pt;"&gt;&lt;span style="font-family:'Times New Roman';font-size:11pt;"&gt;Abdul Kareem Qunais&lt;/span&gt;&lt;/p&gt;_x000D_
&lt;/td&gt;_x000D_
&lt;/tr&gt;_x000D_
&lt;tr align="left" valign="top"&gt;_x000D_
&lt;td valign="bottom" style="width:208.3pt; height:3.5pt; padding-right:5.4pt; padding-left:5.4pt; "&gt;_x000D_
&lt;p lang="en-US" style="margin-left:100pt;margin-top:0pt;margin-bottom:0pt;margin-right:12pt;"&gt;&lt;span style="font-family:'Times New Roman';font-size:11pt;"&gt;August 3, 2021&lt;/span&gt;&lt;/p&gt;_x000D_
&lt;/td&gt;_x000D_
&lt;td valign="bottom" style="width:208.95pt; height:3.5pt; padding-right:5.4pt; padding-left:5.4pt; "&gt;_x000D_
&lt;p lang="en-US" style="margin-left:8pt;margin-top:0pt;margin-bottom:0pt;margin-right:12pt;"&gt;&lt;span style="font-family:'Times New Roman';font-size:11pt;"&gt;License No.(496)&lt;/span&gt;&lt;/p&gt;_x000D_
&lt;/td&gt;_x000D_
&lt;/tr&gt;_x000D_
&lt;/table&gt;_x000D_
&lt;p dir="rtl" lang="ar-JO" style="text-align:center;margin-top:0pt;margin-bottom:0pt;"&gt;&lt;span style="font-family:'Traditional Arabic';font-size:13pt;" dir="rtl"&gt; &lt;/span&gt;&lt;/p&gt;_x000D_
&lt;p dir="rtl" lang="ar-JO" style="text-align:center;margin-top:0pt;margin-bottom:0pt;"&gt;&lt;span style="font-family:'Traditional Arabic';font-size:13pt;" dir="rtl"&gt; &lt;/span&gt;&lt;/p&gt;_x000D_
&lt;p dir="rtl" lang="ar-JO" style="text-align:center;margin-top:0pt;margin-bottom:0pt;"&gt;&lt;span style="font-family:'Traditional Arabic';font-size:13pt;" dir="rtl"&gt;1&lt;/span&gt;&lt;/p&gt;_x000D_
&lt;/body&gt;_x000D_
&lt;/html&gt;</t>
  </si>
  <si>
    <t>NotesListOfNotes</t>
  </si>
  <si>
    <t>عبدالكريم قنيص</t>
  </si>
  <si>
    <t>496</t>
  </si>
  <si>
    <t>المحسابون العصريون</t>
  </si>
  <si>
    <t>Abdul Kareem Qunais</t>
  </si>
  <si>
    <t>Modern Accountants</t>
  </si>
  <si>
    <t>03/08/2021</t>
  </si>
  <si>
    <t>fn_3</t>
  </si>
  <si>
    <t>fn_4</t>
  </si>
  <si>
    <t>fn_5</t>
  </si>
  <si>
    <t>&lt;?xml version="1.0" ?&gt;_x000D_
&lt;html xmlns="http://www.w3.org/1999/xhtml"&gt;_x000D_
&lt;head&gt;_x000D_
&lt;meta content="TX21_HTM 21.0.406.501" name="GENERATOR" /&gt;_x000D_
&lt;title&gt;&lt;/title&gt;_x000D_
&lt;/head&gt;_x000D_
&lt;body style="font-family:'Arial';font-size:12pt;text-align:left;"&gt;_x000D_
&lt;p lang="en-US" style="text-align:justify;margin-top:0pt;margin-bottom:0pt;"&gt; &lt;/p&gt;_x000D_
&lt;p lang="en-US" style="text-align:justify;margin-top:0pt;margin-bottom:0pt;line-height:12pt;"&gt;&lt;span style="font-family:'Times New Roman';font-size:11pt;font-weight:bold;"&gt;1. ESTABLISHMENT AND ACTIVITIES&lt;/span&gt;&lt;/p&gt;_x000D_
&lt;p lang="en-US" style="text-align:justify;margin-top:0pt;margin-bottom:0pt;line-height:12pt;"&gt;&lt;span style="font-family:'Times New Roman';font-size:11pt;"&gt; &lt;/span&gt;&lt;/p&gt;_x000D_
&lt;p lang="en-US" style="text-align:justify;margin-top:0pt;margin-bottom:0pt;line-height:12pt;"&gt;&lt;span style="font-family:'Times New Roman';font-size:11pt;"&gt;Darkom Investment Company (“the Company”) is a Jordanian Public Shareholding Company registered on February 4, 2007 under commercial registration number (427), the share capital of the Company is JD 5000,000 divided into 5,000,000 shares, The value of each share is one JD.&lt;/span&gt;&lt;/p&gt;_x000D_
&lt;p lang="en-US" style="text-align:justify;margin-top:0pt;margin-bottom:0pt;line-height:12pt;"&gt;&lt;span style="font-family:'Times New Roman';font-size:11pt;"&gt; &lt;/span&gt;&lt;/p&gt;_x000D_
&lt;p lang="en-US" style="text-align:justify;margin-top:0pt;margin-bottom:0pt;line-height:12pt;"&gt;&lt;span style="font-family:'Times New Roman';font-size:11pt;"&gt;The General Assembly decided, in its extraordinary meeting held on June 20, 2019 to decrease the company&amp;#x0027;s capital from JD 5,000,000 to JD 2,810,000, through the amortizaton of JD 2,190,000 of the accumulated losses which equals JD 2,194,478 as of December 31, 2018, and the decreasing procedure haven been completed on October 3, 2019.&lt;/span&gt;&lt;/p&gt;_x000D_
&lt;p lang="en-US" style="text-align:justify;margin-top:0pt;margin-bottom:0pt;line-height:12pt;"&gt;&lt;span style="font-family:'Times New Roman';font-size:11pt;"&gt; &lt;/span&gt;&lt;/p&gt;_x000D_
&lt;p dir="rtl" lang="en-US" style="text-align:right;margin-top:0pt;margin-bottom:0pt;"&gt;&lt;span dir="rtl"&gt;The main activities of the Company are financing real estate, residential, industrial, commercial and tourism projects and investing in stocks and bonds in Amman Stock Exchange&lt;/span&gt;&lt;/p&gt;_x000D_
&lt;/body&gt;_x000D_
&lt;/html&gt;</t>
  </si>
  <si>
    <t>fn_6</t>
  </si>
  <si>
    <t>&lt;?xml version="1.0" ?&gt;_x000D_
&lt;html xmlns="http://www.w3.org/1999/xhtml"&gt;_x000D_
&lt;head&gt;_x000D_
&lt;meta content="TX21_HTM 21.0.406.501" name="GENERATOR" /&gt;_x000D_
&lt;title&gt;&lt;/title&gt;_x000D_
&lt;/head&gt;_x000D_
&lt;body style="font-family:'Arial';font-size:12pt;text-align:left;"&gt;_x000D_
&lt;p dir="rtl" lang="ar-SA" style="text-align:justify;margin-top:0pt;margin-bottom:0pt;margin-right:25pt;"&gt;&lt;span style="font-family:'Simplified Arabic';font-weight:bold;" dir="rtl"&gt;- التكوين والنشاط&lt;/span&gt;&lt;/p&gt;_x000D_
&lt;p dir="rtl" lang="ar-SA" style="text-align:justify;margin-top:0pt;margin-bottom:0pt;"&gt;&lt;span style="font-family:'Simplified Arabic';font-size:11pt;" dir="rtl"&gt;إن شركة داركم للاستثمار هي شركة مساهمة عامة محدودة (&amp;quot;الشركة&amp;quot;) مسجلة في سجل الشركات المساهمة العامة المحدودة بتاريخ 4 شباط 2007 تحت الرقم (427)، لدى مراقب الشركات في وزارة الصناعة والتجارة، يبلغ رأس مال الشركة المصرح به والمدفوع 5,000,000 سهم بقيمة اسمية دينار للسهم الواحد.&lt;/span&gt;&lt;/p&gt;_x000D_
&lt;p dir="rtl" lang="en-US" style="text-align:justify;margin-top:0pt;margin-bottom:0pt;"&gt;&lt;span style="font-family:'Times New Roman';font-size:11pt;" dir="rtl"&gt; &lt;/span&gt;&lt;/p&gt;_x000D_
&lt;p dir="rtl" lang="ar-SA" style="text-align:justify;margin-top:0pt;margin-bottom:0pt;"&gt;&lt;span style="font-family:'Simplified Arabic';font-size:11pt;" dir="rtl"&gt;قررت الهيئة العامة في اجتماعها غير العادي بتاريخ 20 حزيران 2019 تخفيض رأسمال الشركة من 5,000,000 دينار أردني الى 2,810,000 دينار أردني من خلال اطفاء 2,190,000 دينار أردني من الخسائر المتراكمة والبالغة 2,194,478 دينار أردني كما في 31 كانون الأول 2018, هذا وقد تم استكمال اجراءات تخفيض رأس المال بتاريخ 3 تشرين الأول 2019.&lt;/span&gt;&lt;/p&gt;_x000D_
&lt;p dir="rtl" lang="ar-SA" style="text-align:justify;margin-top:0pt;margin-bottom:0pt;"&gt;&lt;span style="font-family:'Simplified Arabic';font-size:11pt;" dir="rtl"&gt; &lt;/span&gt;&lt;/p&gt;_x000D_
&lt;p dir="rtl" lang="ar-SA" style="text-align:justify;margin-top:0pt;margin-bottom:0pt;"&gt;&lt;span style="font-family:'Simplified Arabic';font-size:11pt;" dir="rtl"&gt;يتمثل النشاط الرئيسي الحالي للشركة في تمويل المشاريع العقارية السكنية والصناعية والتجارية والسياحية, والاستثمار في الاسهم والسندات المتداولة في بورصة عمان.&lt;/span&gt;&lt;/p&gt;_x000D_
&lt;/body&gt;_x000D_
&lt;/html&gt;</t>
  </si>
  <si>
    <t>fn_7</t>
  </si>
  <si>
    <t>&lt;?xml version="1.0" ?&gt;_x000D_
&lt;html xmlns="http://www.w3.org/1999/xhtml"&gt;_x000D_
&lt;head&gt;_x000D_
&lt;meta content="TX21_HTM 21.0.406.501" name="GENERATOR" /&gt;_x000D_
&lt;title&gt;&lt;/title&gt;_x000D_
&lt;/head&gt;_x000D_
&lt;body style="font-family:'Arial';font-size:12pt;text-align:left;"&gt;_x000D_
&lt;p dir="rtl" lang="ar-SA" style="text-align:right;margin-top:0pt;margin-bottom:0pt;"&gt;&lt;span style="font-family:'Simplified Arabic';font-weight:bold;" dir="rtl"&gt;- ملخص لأهم السياسات المحاسبية&lt;/span&gt;&lt;/p&gt;_x000D_
&lt;p dir="rtl" lang="ar-SA" style="text-align:justify;margin-top:0pt;margin-bottom:0pt;"&gt;&lt;span style="font-family:'Simplified Arabic';font-size:11pt;" dir="rtl"&gt;تم اعداد القوائم المالية المرحلية الموحدة وفقاً  للمعيار المحاسبي الدولي رقم 34 &amp;quot; التقارير المالية المرحلية &amp;quot; . &lt;/span&gt;&lt;/p&gt;_x000D_
&lt;p dir="rtl" lang="ar-SA" style="text-align:justify;margin-top:0pt;margin-bottom:0pt;"&gt;&lt;span style="font-family:'Simplified Arabic';font-size:5pt;" dir="rtl"&gt; &lt;/span&gt;&lt;/p&gt;_x000D_
&lt;p dir="rtl" lang="ar-SA" style="text-align:justify;margin-top:0pt;margin-bottom:0pt;"&gt;&lt;span style="font-family:'Simplified Arabic';font-size:11pt;" dir="rtl"&gt;تم عرض القوائم المالية المرحلية الموحدة بالدينار الأردني لأن غالبية معاملات الشركة  تسجل بالدينار الأردني .&lt;/span&gt;&lt;/p&gt;_x000D_
&lt;p dir="rtl" lang="ar-SA" style="text-align:justify;margin-top:0pt;margin-bottom:0pt;"&gt;&lt;span style="font-family:'Simplified Arabic';font-size:5pt;" dir="rtl"&gt; &lt;/span&gt;&lt;/p&gt;_x000D_
&lt;p dir="rtl" lang="ar-SA" style="text-align:justify;margin-top:0pt;margin-bottom:0pt;"&gt;&lt;span style="font-family:'Simplified Arabic';font-size:11pt;" dir="rtl"&gt;تم إعداد القوائم المالية المرحلية الموحدة على أساس مبدأ التكلفة التاريخية .&lt;/span&gt;&lt;/p&gt;_x000D_
&lt;p dir="rtl" lang="ar-SA" style="text-align:justify;margin-top:0pt;margin-bottom:0pt;"&gt;&lt;span style="font-family:'Simplified Arabic';font-size:5pt;" dir="rtl"&gt; &lt;/span&gt;&lt;/p&gt;_x000D_
&lt;p dir="rtl" lang="ar-SA" style="text-align:justify;margin-top:0pt;margin-bottom:0pt;"&gt;&lt;span style="font-family:'Simplified Arabic';font-size:11pt;" dir="rtl"&gt;ان القوائم المالية المرحلية الموحدة لا تتضمن كافة المعلومات والايضاحات المطلوبة في القوائم المالية السنوية الموحدة ويجب قراءتها مع القوائم المالية السنوية الموحدة المنتهية في 31 كانون الأول 2020 وبالاضافة الى ذلك فإن النتائج لفترة الستة اشهر المنتهية في 30 حزيران 2021 ليست بالضرورة مؤشر للنتائج التي يمكن توقعها للسنة المالية المنتهية في 31 كانون الأول 2021. &lt;/span&gt;&lt;/p&gt;_x000D_
&lt;/body&gt;_x000D_
&lt;/html&gt;</t>
  </si>
  <si>
    <t>fn_8</t>
  </si>
  <si>
    <t>&lt;?xml version="1.0" ?&gt;_x000D_
&lt;html xmlns="http://www.w3.org/1999/xhtml"&gt;_x000D_
&lt;head&gt;_x000D_
&lt;meta content="TX21_HTM 21.0.406.501" name="GENERATOR" /&gt;_x000D_
&lt;title&gt;&lt;/title&gt;_x000D_
&lt;/head&gt;_x000D_
&lt;body style="font-family:'Arial';font-size:12pt;text-align:left;"&gt;_x000D_
&lt;p lang="en-US" style="margin-top:0pt;margin-bottom:0pt;"&gt;&lt;span style="font-family:'Times New Roman';font-size:11pt;font-weight:bold;"&gt;3.SUMMARY OF SIGNIFICANT ACCOUNTING POLICIES&lt;/span&gt;&lt;/p&gt;_x000D_
&lt;p lang="en-US" style="text-align:justify;margin-top:0pt;margin-bottom:0pt;"&gt;&lt;span style="font-family:'Times New Roman';font-size:11pt;font-weight:bold;"&gt; &lt;/span&gt;&lt;/p&gt;_x000D_
&lt;p lang="en-US" style="text-align:justify;margin-top:0pt;margin-bottom:0pt;"&gt;&lt;span style="font-family:'Times New Roman';font-size:11pt;font-weight:bold;"&gt;Basis of preparation&lt;/span&gt;&lt;/p&gt;_x000D_
&lt;p lang="en-US" style="text-align:justify;margin-top:0pt;margin-bottom:0pt;"&gt;&lt;span style="font-family:'Times New Roman';font-size:11pt;"&gt; The interim financial statements have been prepared in accordance with International Accounting Standard 34, “Interim Financial Reporting”.&lt;/span&gt;&lt;/p&gt;_x000D_
&lt;p lang="en-US" style="text-align:justify;margin-top:0pt;margin-bottom:0pt;"&gt;&lt;span style="font-family:'Times New Roman';font-size:5pt;"&gt; &lt;/span&gt;&lt;/p&gt;_x000D_
&lt;p lang="en-US" style="text-align:justify;margin-top:0pt;margin-bottom:0pt;"&gt;&lt;span style="font-family:'Times New Roman';font-size:11pt;"&gt;The interim consolidated financial statement is presented in Jordanian Dinar, since that is the currency in which the majority of the Company’s transactions are denominated.&lt;/span&gt;&lt;/p&gt;_x000D_
&lt;p lang="en-US" style="text-align:justify;margin-top:0pt;margin-bottom:0pt;"&gt;&lt;span style="font-family:'Times New Roman';font-size:5pt;"&gt;	&lt;/span&gt;&lt;/p&gt;_x000D_
&lt;p lang="en-US" style="text-align:justify;margin-top:0pt;margin-bottom:0pt;"&gt;&lt;span style="font-family:'Times New Roman';font-size:11pt;"&gt;The interim consolidated financial statements have been prepared on historical cost basis.&lt;/span&gt;&lt;/p&gt;_x000D_
&lt;p dir="rtl" lang="en-US" style="margin-top:0pt;margin-bottom:0pt;line-height:12pt;"&gt;&lt;span style="font-family:'Times New Roman';font-size:11pt;"&gt; &lt;/span&gt;&lt;/p&gt;_x000D_
&lt;p lang="en-US" style="text-align:justify;margin-top:0pt;margin-bottom:0pt;line-height:12pt;"&gt;&lt;span style="font-family:'Times New Roman';font-size:11pt;"&gt;The interim consolidated statement do not include all the information and notes needed in the annual consolidated financial statement and must be reviewed with the ended financial statement at December 31, 2020, in addition to that the result for the six months ended in June 30, 2021 is not necessarily to be the expected results for the financial year ended December 31, 2021.  &lt;/span&gt;&lt;/p&gt;_x000D_
&lt;/body&gt;_x000D_
&lt;/html&gt;</t>
  </si>
  <si>
    <t>fn_9</t>
  </si>
  <si>
    <t>&lt;?xml version="1.0" ?&gt;_x000D_
&lt;html xmlns="http://www.w3.org/1999/xhtml"&gt;_x000D_
&lt;head&gt;_x000D_
&lt;meta content="TX21_HTM 21.0.406.501" name="GENERATOR" /&gt;_x000D_
&lt;title&gt;&lt;/title&gt;_x000D_
&lt;/head&gt;_x000D_
&lt;body style="font-family:'Arial';font-size:12pt;text-align:left;"&gt;_x000D_
&lt;p dir="rtl" lang="ar-SA" style="text-align:justify;margin-top:0pt;margin-bottom:0pt;"&gt;&lt;span style="font-family:'Simplified Arabic';font-size:11pt;font-weight:bold;" dir="rtl"&gt;أهم السياسات المحاسبية&lt;/span&gt;&lt;/p&gt;_x000D_
&lt;p dir="rtl" lang="ar-SA" style="text-align:justify;margin-top:0pt;margin-bottom:0pt;"&gt;&lt;span style="font-family:'Simplified Arabic';font-size:11pt;" dir="rtl"&gt;إن السياسات المحاسبية المتبعة في إعداد البيانات المالية المرحلية الموحدة ملائمة مع تلك السياسات المحاسبية التي تم استخدامها في إعداد البيانات المالية الموحده للسنة المنتهية في 31 كانون الأول 2020.&lt;/span&gt;&lt;/p&gt;_x000D_
&lt;/body&gt;_x000D_
&lt;/html&gt;</t>
  </si>
  <si>
    <t>fn_10</t>
  </si>
  <si>
    <t>&lt;?xml version="1.0" ?&gt;_x000D_
&lt;html xmlns="http://www.w3.org/1999/xhtml"&gt;_x000D_
&lt;head&gt;_x000D_
&lt;meta content="TX21_HTM 21.0.406.501" name="GENERATOR" /&gt;_x000D_
&lt;title&gt;&lt;/title&gt;_x000D_
&lt;/head&gt;_x000D_
&lt;body style="font-family:'Arial';font-size:12pt;text-align:left;"&gt;_x000D_
&lt;p lang="en-US" style="text-align:justify;margin-top:0pt;margin-bottom:0pt;"&gt;&lt;span style="font-family:'Times New Roman';font-size:11pt;font-weight:bold;"&gt;Significant accounting policies&lt;/span&gt;&lt;/p&gt;_x000D_
&lt;p lang="en-US" style="text-align:justify;margin-top:0pt;margin-bottom:0pt;"&gt;&lt;span style="font-family:'Times New Roman';font-size:11pt;"&gt;The accounting policies used in the preparation of the interim consolidated financial information are consistent with those used in the audited financial statements for the year ended 31 December 2020.&lt;/span&gt;&lt;/p&gt;_x000D_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</si>
  <si>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lang="ar-JO" style="margin-top:0pt;margin-bottom:0pt;"&gt;&lt;span style="font-family:'Simplified Arabic';font-weight:bold;"&gt;لا يوجد&lt;/span&gt;&lt;/p&gt;_x000D_
&lt;/body&gt;_x000D_
&lt;/html&gt;</t>
  </si>
  <si>
    <t>&lt;?xml version="1.0" ?&gt;_x000D_
&lt;html xmlns="http://www.w3.org/1999/xhtml"&gt;_x000D_
&lt;head&gt;_x000D_
&lt;meta content="TX21_HTM 21.0.406.501" name="GENERATOR" /&gt;_x000D_
&lt;title&gt;&lt;/title&gt;_x000D_
&lt;/head&gt;_x000D_
&lt;body style="font-family:'Arial';font-size:12pt;text-align:left;"&gt;_x000D_
&lt;p lang="en-GB" style="margin-top:0pt;margin-bottom:0pt;"&gt;&lt;span style="font-family:'Times New Roman';font-size:11pt;"&gt;N/A&lt;/span&gt;&lt;/p&gt;_x000D_
&lt;/body&gt;_x000D_
&lt;/html&gt;</t>
  </si>
  <si>
    <t>IncomeStatements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</si>
</sst>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 #,##0.00_-;_-* &quot;-&quot;??_-;_-@_-"/>
    <numFmt numFmtId="165" formatCode="#0_);[Red]\(#0\)"/>
    <numFmt numFmtId="166" formatCode="#,##0.0000_);[Red]\(#,##0.0000\)"/>
  </numFmts>
  <fonts count="32">
    <font>
      <sz val="11"/>
      <color theme="1"/>
      <name val="Calibri"/>
      <family val="2"/>
      <scheme val="minor"/>
    </font>
    <font>
      <sz val="11"/>
      <color indexed="8"/>
      <name val="Calibri"/>
      <family val="2"/>
    </font>
    <font>
      <b/>
      <sz val="11"/>
      <color indexed="9"/>
      <name val="Calibri"/>
      <family val="2"/>
    </font>
    <font>
      <sz val="11"/>
      <color indexed="23"/>
      <name val="Calibri"/>
      <family val="2"/>
    </font>
    <font>
      <sz val="12"/>
      <color indexed="23"/>
      <name val="Calibri"/>
      <family val="2"/>
    </font>
    <font>
      <b/>
      <sz val="18"/>
      <color indexed="51"/>
      <name val="Calibri"/>
      <family val="2"/>
    </font>
    <font>
      <sz val="8"/>
      <name val="Calibri"/>
      <family val="2"/>
    </font>
    <font>
      <b/>
      <i/>
      <sz val="20"/>
      <color theme="3" tint="0.39997558519241921"/>
      <name val="Calibri"/>
      <family val="2"/>
    </font>
    <font>
      <u/>
      <sz val="11"/>
      <color indexed="12"/>
      <name val="Calibri"/>
      <family val="2"/>
    </font>
    <font>
      <u/>
      <sz val="11"/>
      <color theme="10"/>
      <name val="Calibri"/>
      <family val="2"/>
    </font>
    <font>
      <sz val="10"/>
      <name val="Arial"/>
      <family val="2"/>
    </font>
    <font>
      <sz val="10"/>
      <name val="Arial "/>
    </font>
    <font>
      <sz val="10"/>
      <color indexed="9"/>
      <name val="Verdana"/>
      <family val="2"/>
    </font>
    <font>
      <sz val="10"/>
      <color theme="1"/>
      <name val="Verdana"/>
      <family val="2"/>
    </font>
    <font>
      <b/>
      <sz val="10"/>
      <color rgb="FFFFFFFF"/>
      <name val="Verdana"/>
      <family val="2"/>
    </font>
    <font>
      <sz val="10"/>
      <color rgb="FF000000"/>
      <name val="Verdana"/>
      <family val="2"/>
    </font>
    <font>
      <sz val="10"/>
      <color rgb="FFFFFFFF"/>
      <name val="Verdana"/>
      <family val="2"/>
    </font>
    <font>
      <b/>
      <sz val="10"/>
      <color rgb="FF000000"/>
      <name val="Verdana"/>
      <family val="2"/>
    </font>
    <font>
      <sz val="10"/>
      <color indexed="8"/>
      <name val="Verdana"/>
      <family val="2"/>
    </font>
    <font>
      <b/>
      <sz val="10"/>
      <color theme="1"/>
      <name val="Verdana"/>
      <family val="2"/>
    </font>
    <font>
      <u/>
      <sz val="11"/>
      <color theme="10"/>
      <name val="Calibri"/>
      <family val="2"/>
      <scheme val="minor"/>
    </font>
    <font>
      <u/>
      <sz val="10"/>
      <color theme="10"/>
      <name val="Verdana"/>
      <family val="2"/>
    </font>
    <font>
      <b/>
      <sz val="9"/>
      <color indexed="81"/>
      <name val="Tahoma"/>
    </font>
    <font>
      <sz val="9"/>
      <color indexed="81"/>
      <name val="Tahoma"/>
    </font>
    <font>
      <b/>
      <sz val="10"/>
      <color indexed="9"/>
      <name val="Verdana"/>
      <family val="2"/>
    </font>
    <font>
      <b/>
      <sz val="10"/>
      <color indexed="8"/>
      <name val="Verdana"/>
      <family val="2"/>
    </font>
    <font>
      <u/>
      <sz val="10"/>
      <color indexed="9"/>
      <name val="Verdana"/>
      <family val="2"/>
    </font>
    <font>
      <b/>
      <sz val="9"/>
      <color indexed="81"/>
      <name val="Tahoma"/>
      <charset val="1"/>
    </font>
    <font>
      <sz val="9"/>
      <color indexed="81"/>
      <name val="Tahoma"/>
      <charset val="1"/>
    </font>
    <font>
      <sz val="12"/>
      <color indexed="9"/>
      <name val="Verdana"/>
      <family val="2"/>
    </font>
    <font>
      <b/>
      <sz val="9"/>
      <color indexed="81"/>
      <name val="Tahoma"/>
      <family val="2"/>
    </font>
    <font>
      <b/>
      <sz val="10"/>
      <color rgb="FF010000"/>
      <name val="Verdana"/>
      <family val="2"/>
    </font>
  </fonts>
  <fills count="16">
    <fill>
      <patternFill patternType="none"/>
    </fill>
    <fill>
      <patternFill patternType="gray125"/>
    </fill>
    <fill>
      <patternFill patternType="solid">
        <fgColor indexed="9"/>
        <bgColor indexed="64"/>
      </patternFill>
    </fill>
    <fill>
      <patternFill patternType="solid">
        <fgColor rgb="FF203764"/>
        <bgColor indexed="64"/>
      </patternFill>
    </fill>
    <fill>
      <patternFill patternType="solid">
        <fgColor indexed="22"/>
        <bgColor indexed="64"/>
      </patternFill>
    </fill>
    <fill>
      <patternFill patternType="solid">
        <fgColor indexed="44"/>
        <bgColor indexed="64"/>
      </patternFill>
    </fill>
    <fill>
      <patternFill patternType="lightUp">
        <fgColor indexed="22"/>
        <bgColor indexed="9"/>
      </patternFill>
    </fill>
    <fill>
      <patternFill patternType="solid">
        <fgColor indexed="49"/>
        <bgColor indexed="64"/>
      </patternFill>
    </fill>
    <fill>
      <patternFill patternType="lightHorizontal">
        <fgColor indexed="22"/>
        <bgColor indexed="9"/>
      </patternFill>
    </fill>
    <fill>
      <patternFill patternType="lightHorizontal">
        <fgColor indexed="22"/>
        <bgColor indexed="43"/>
      </patternFill>
    </fill>
    <fill>
      <patternFill patternType="solid">
        <fgColor rgb="FFFAC090"/>
        <bgColor indexed="64"/>
      </patternFill>
    </fill>
    <fill>
      <patternFill patternType="solid">
        <fgColor rgb="FFD3D3D3"/>
        <bgColor indexed="64"/>
      </patternFill>
    </fill>
    <fill>
      <patternFill patternType="lightHorizontal">
        <fgColor indexed="22"/>
        <bgColor indexed="22"/>
      </patternFill>
    </fill>
    <fill>
      <patternFill patternType="solid">
        <fgColor indexed="65"/>
        <bgColor indexed="64"/>
      </patternFill>
    </fill>
    <fill>
      <patternFill patternType="solid">
        <fgColor indexed="22"/>
        <bgColor indexed="22"/>
      </patternFill>
    </fill>
    <fill>
      <patternFill patternType="solid">
        <fgColor indexed="9"/>
        <bgColor indexed="22"/>
      </patternFill>
    </fill>
  </fills>
  <borders count="15">
    <border>
      <left/>
      <right/>
      <top/>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uble">
        <color indexed="64"/>
      </bottom>
      <diagonal/>
    </border>
    <border>
      <left style="dotted">
        <color indexed="64"/>
      </left>
      <right style="dotted">
        <color indexed="64"/>
      </right>
      <top/>
      <bottom style="dotted">
        <color indexed="64"/>
      </bottom>
      <diagonal/>
    </border>
    <border>
      <left style="dotted">
        <color indexed="64"/>
      </left>
      <right style="dotted">
        <color indexed="64"/>
      </right>
      <top style="dotted">
        <color indexed="64"/>
      </top>
      <bottom/>
      <diagonal/>
    </border>
    <border>
      <left style="dotted">
        <color indexed="64"/>
      </left>
      <right/>
      <top style="dotted">
        <color indexed="64"/>
      </top>
      <bottom style="dotted">
        <color indexed="64"/>
      </bottom>
      <diagonal/>
    </border>
    <border diagonalUp="1" diagonalDown="1">
      <left style="dotted">
        <color indexed="64"/>
      </left>
      <right/>
      <top style="dotted">
        <color indexed="64"/>
      </top>
      <bottom/>
      <diagonal style="dotted">
        <color indexed="23"/>
      </diagonal>
    </border>
    <border diagonalUp="1" diagonalDown="1">
      <left style="dotted">
        <color indexed="64"/>
      </left>
      <right style="dotted">
        <color indexed="64"/>
      </right>
      <top style="double">
        <color indexed="64"/>
      </top>
      <bottom style="dotted">
        <color indexed="64"/>
      </bottom>
      <diagonal style="dotted">
        <color indexed="23"/>
      </diagonal>
    </border>
    <border diagonalUp="1" diagonalDown="1">
      <left style="dotted">
        <color indexed="64"/>
      </left>
      <right/>
      <top style="double">
        <color indexed="64"/>
      </top>
      <bottom style="dotted">
        <color indexed="64"/>
      </bottom>
      <diagonal style="dotted">
        <color indexed="23"/>
      </diagonal>
    </border>
    <border diagonalUp="1" diagonalDown="1">
      <left style="dotted">
        <color indexed="64"/>
      </left>
      <right style="dotted">
        <color indexed="64"/>
      </right>
      <top style="dotted">
        <color indexed="64"/>
      </top>
      <bottom/>
      <diagonal style="dotted">
        <color indexed="23"/>
      </diagonal>
    </border>
    <border diagonalUp="1" diagonalDown="1">
      <left style="dotted">
        <color indexed="64"/>
      </left>
      <right/>
      <top style="double">
        <color indexed="64"/>
      </top>
      <bottom/>
      <diagonal style="dotted">
        <color indexed="23"/>
      </diagonal>
    </border>
    <border diagonalUp="1" diagonalDown="1">
      <left style="dotted">
        <color indexed="64"/>
      </left>
      <right style="dotted">
        <color indexed="64"/>
      </right>
      <top style="dotted">
        <color indexed="64"/>
      </top>
      <bottom style="dotted">
        <color indexed="64"/>
      </bottom>
      <diagonal style="dotted">
        <color indexed="23"/>
      </diagonal>
    </border>
    <border diagonalUp="1" diagonalDown="1">
      <left style="dotted">
        <color indexed="64"/>
      </left>
      <right/>
      <top style="dotted">
        <color indexed="64"/>
      </top>
      <bottom style="dotted">
        <color indexed="64"/>
      </bottom>
      <diagonal style="dotted">
        <color indexed="23"/>
      </diagonal>
    </border>
    <border diagonalUp="1" diagonalDown="1">
      <left style="dotted">
        <color indexed="64"/>
      </left>
      <right style="dotted">
        <color indexed="64"/>
      </right>
      <top style="double">
        <color indexed="64"/>
      </top>
      <bottom/>
      <diagonal style="dotted">
        <color indexed="23"/>
      </diagonal>
    </border>
    <border>
      <left/>
      <right style="dotted">
        <color indexed="64"/>
      </right>
      <top style="dotted">
        <color indexed="64"/>
      </top>
      <bottom style="dotted">
        <color indexed="64"/>
      </bottom>
      <diagonal/>
    </border>
  </borders>
  <cellStyleXfs count="10">
    <xf numFmtId="0" fontId="0" fillId="0" borderId="0"/>
    <xf numFmtId="0" fontId="1" fillId="0" borderId="0"/>
    <xf numFmtId="164" fontId="1" fillId="0" borderId="0" applyFont="0" applyFill="0" applyBorder="0" applyAlignment="0" applyProtection="0"/>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 fillId="0" borderId="0"/>
    <xf numFmtId="0" fontId="10" fillId="0" borderId="0"/>
    <xf numFmtId="0" fontId="11" fillId="0" borderId="0"/>
    <xf numFmtId="0" fontId="10" fillId="0" borderId="0"/>
    <xf numFmtId="0" fontId="20" fillId="0" borderId="0" applyNumberFormat="0" applyFill="0" applyBorder="0" applyAlignment="0" applyProtection="0"/>
  </cellStyleXfs>
  <cellXfs count="180">
    <xf numFmtId="0" fontId="0" fillId="0" borderId="0" xfId="0"/>
    <xf numFmtId="0" fontId="0" fillId="0" borderId="0" xfId="0" applyAlignment="1" applyProtection="1">
      <alignment wrapText="1"/>
      <protection locked="0"/>
    </xf>
    <xf numFmtId="0" fontId="0" fillId="0" borderId="0" xfId="0" applyProtection="1">
      <protection locked="0"/>
    </xf>
    <xf numFmtId="0" fontId="4" fillId="2" borderId="0" xfId="0" applyFont="1" applyFill="1" applyAlignment="1">
      <alignment horizontal="justify" vertical="top" wrapText="1"/>
    </xf>
    <xf numFmtId="0" fontId="5" fillId="2" borderId="0" xfId="0" applyFont="1" applyFill="1" applyAlignment="1">
      <alignment vertical="center"/>
    </xf>
    <xf numFmtId="0" fontId="0" fillId="2" borderId="0" xfId="0" applyFill="1" applyAlignment="1"/>
    <xf numFmtId="0" fontId="0" fillId="2" borderId="0" xfId="0" applyFill="1" applyBorder="1" applyAlignment="1"/>
    <xf numFmtId="0" fontId="4" fillId="2" borderId="0" xfId="0" applyFont="1" applyFill="1" applyAlignment="1">
      <alignment horizontal="left" vertical="top" wrapText="1"/>
    </xf>
    <xf numFmtId="0" fontId="5" fillId="2" borderId="0" xfId="0" applyFont="1" applyFill="1" applyAlignment="1">
      <alignment horizontal="left" vertical="center"/>
    </xf>
    <xf numFmtId="0" fontId="3" fillId="2" borderId="0" xfId="0" applyFont="1" applyFill="1" applyAlignment="1">
      <alignment horizontal="left" vertical="top" wrapText="1"/>
    </xf>
    <xf numFmtId="0" fontId="2" fillId="2" borderId="0" xfId="0" applyFont="1" applyFill="1" applyBorder="1" applyAlignment="1">
      <alignment horizontal="center"/>
    </xf>
    <xf numFmtId="0" fontId="5" fillId="0" borderId="0" xfId="0" applyFont="1" applyFill="1" applyAlignment="1">
      <alignment vertical="center"/>
    </xf>
    <xf numFmtId="0" fontId="0" fillId="0" borderId="0" xfId="0" applyAlignment="1"/>
    <xf numFmtId="0" fontId="5" fillId="0" borderId="0" xfId="0" applyFont="1" applyFill="1" applyAlignment="1">
      <alignment horizontal="left" vertical="center"/>
    </xf>
    <xf numFmtId="0" fontId="5" fillId="0" borderId="0" xfId="0" applyFont="1" applyFill="1" applyAlignment="1">
      <alignment horizontal="center" vertical="center"/>
    </xf>
    <xf numFmtId="0" fontId="0" fillId="0" borderId="0" xfId="0" applyFill="1" applyAlignment="1"/>
    <xf numFmtId="49" fontId="1" fillId="0" borderId="0" xfId="1" applyNumberFormat="1" applyProtection="1">
      <protection locked="0"/>
    </xf>
    <xf numFmtId="49" fontId="0" fillId="0" borderId="0" xfId="0" applyNumberFormat="1" applyProtection="1">
      <protection locked="0"/>
    </xf>
    <xf numFmtId="49" fontId="0" fillId="0" borderId="0" xfId="0" applyNumberFormat="1"/>
    <xf numFmtId="0" fontId="7" fillId="2" borderId="0" xfId="0" applyFont="1" applyFill="1" applyAlignment="1">
      <alignment horizontal="left" vertical="top"/>
    </xf>
    <xf numFmtId="3" fontId="0" fillId="0" borderId="0" xfId="0" applyNumberFormat="1"/>
    <xf numFmtId="4" fontId="0" fillId="0" borderId="0" xfId="0" applyNumberFormat="1"/>
    <xf numFmtId="0" fontId="13" fillId="0" borderId="0" xfId="0" applyFont="1"/>
    <xf numFmtId="0" fontId="12" fillId="2" borderId="0" xfId="0" applyFont="1" applyFill="1" applyBorder="1" applyAlignment="1">
      <alignment shrinkToFit="1"/>
    </xf>
    <xf numFmtId="0" fontId="14" fillId="3" borderId="1" xfId="0" applyFont="1" applyFill="1" applyBorder="1" applyAlignment="1" applyProtection="1">
      <alignment horizontal="center" vertical="center" wrapText="1"/>
    </xf>
    <xf numFmtId="0" fontId="15" fillId="2" borderId="0" xfId="0" applyFont="1" applyFill="1" applyBorder="1"/>
    <xf numFmtId="49" fontId="16" fillId="3" borderId="1" xfId="0" applyNumberFormat="1" applyFont="1" applyFill="1" applyBorder="1" applyAlignment="1" applyProtection="1">
      <alignment horizontal="center" vertical="center" wrapText="1"/>
    </xf>
    <xf numFmtId="0" fontId="14" fillId="2" borderId="1" xfId="0" applyFont="1" applyFill="1" applyBorder="1" applyAlignment="1" applyProtection="1">
      <alignment horizontal="center" vertical="center" wrapText="1"/>
    </xf>
    <xf numFmtId="49" fontId="14" fillId="2" borderId="1" xfId="0" applyNumberFormat="1" applyFont="1" applyFill="1" applyBorder="1" applyAlignment="1" applyProtection="1">
      <alignment horizontal="center" vertical="center" wrapText="1"/>
    </xf>
    <xf numFmtId="0" fontId="12" fillId="0" borderId="0" xfId="0" applyFont="1" applyAlignment="1">
      <alignment shrinkToFit="1"/>
    </xf>
    <xf numFmtId="0" fontId="12" fillId="2" borderId="0" xfId="0" applyFont="1" applyFill="1" applyAlignment="1">
      <alignment shrinkToFit="1"/>
    </xf>
    <xf numFmtId="0" fontId="13" fillId="2" borderId="0" xfId="0" applyFont="1" applyFill="1"/>
    <xf numFmtId="40" fontId="18" fillId="2" borderId="1" xfId="0" applyNumberFormat="1" applyFont="1" applyFill="1" applyBorder="1" applyAlignment="1" applyProtection="1">
      <alignment horizontal="right" wrapText="1"/>
      <protection locked="0"/>
    </xf>
    <xf numFmtId="40" fontId="18" fillId="5" borderId="1" xfId="0" applyNumberFormat="1" applyFont="1" applyFill="1" applyBorder="1" applyAlignment="1" applyProtection="1">
      <alignment horizontal="right" wrapText="1"/>
    </xf>
    <xf numFmtId="0" fontId="12" fillId="0" borderId="0" xfId="0" applyFont="1" applyAlignment="1">
      <alignment wrapText="1" shrinkToFit="1"/>
    </xf>
    <xf numFmtId="0" fontId="13" fillId="0" borderId="0" xfId="0" applyFont="1" applyAlignment="1">
      <alignment wrapText="1"/>
    </xf>
    <xf numFmtId="0" fontId="12" fillId="2" borderId="0" xfId="0" applyFont="1" applyFill="1" applyAlignment="1">
      <alignment wrapText="1" shrinkToFit="1"/>
    </xf>
    <xf numFmtId="0" fontId="13" fillId="2" borderId="0" xfId="0" applyFont="1" applyFill="1" applyAlignment="1">
      <alignment wrapText="1"/>
    </xf>
    <xf numFmtId="0" fontId="12" fillId="0" borderId="0" xfId="0" applyFont="1" applyAlignment="1">
      <alignment horizontal="right" shrinkToFit="1"/>
    </xf>
    <xf numFmtId="0" fontId="19" fillId="0" borderId="0" xfId="0" applyFont="1" applyAlignment="1">
      <alignment horizontal="center" vertical="center"/>
    </xf>
    <xf numFmtId="0" fontId="24" fillId="0" borderId="0" xfId="0" applyFont="1" applyAlignment="1">
      <alignment horizontal="center" vertical="center" shrinkToFit="1"/>
    </xf>
    <xf numFmtId="0" fontId="12" fillId="0" borderId="0" xfId="0" applyFont="1" applyAlignment="1">
      <alignment horizontal="center" vertical="center" shrinkToFit="1"/>
    </xf>
    <xf numFmtId="0" fontId="13" fillId="0" borderId="0" xfId="0" applyFont="1" applyAlignment="1">
      <alignment horizontal="center" vertical="center"/>
    </xf>
    <xf numFmtId="0" fontId="13" fillId="2" borderId="0" xfId="0" applyFont="1" applyFill="1" applyAlignment="1">
      <alignment horizontal="center" vertical="center"/>
    </xf>
    <xf numFmtId="0" fontId="12" fillId="2" borderId="0" xfId="0" applyFont="1" applyFill="1" applyAlignment="1">
      <alignment horizontal="center" vertical="center" shrinkToFit="1"/>
    </xf>
    <xf numFmtId="0" fontId="19" fillId="2" borderId="0" xfId="0" applyFont="1" applyFill="1" applyAlignment="1">
      <alignment horizontal="center" vertical="center"/>
    </xf>
    <xf numFmtId="0" fontId="26" fillId="0" borderId="0" xfId="9" applyFont="1" applyAlignment="1">
      <alignment shrinkToFit="1"/>
    </xf>
    <xf numFmtId="0" fontId="26" fillId="2" borderId="0" xfId="9" applyFont="1" applyFill="1" applyBorder="1" applyAlignment="1">
      <alignment shrinkToFit="1"/>
    </xf>
    <xf numFmtId="0" fontId="24" fillId="2" borderId="0" xfId="0" applyFont="1" applyFill="1" applyAlignment="1">
      <alignment horizontal="center" vertical="center" shrinkToFit="1"/>
    </xf>
    <xf numFmtId="11" fontId="12" fillId="0" borderId="0" xfId="0" applyNumberFormat="1" applyFont="1" applyAlignment="1">
      <alignment shrinkToFit="1"/>
    </xf>
    <xf numFmtId="0" fontId="16" fillId="3" borderId="1" xfId="0" applyFont="1" applyFill="1" applyBorder="1" applyAlignment="1">
      <alignment wrapText="1"/>
    </xf>
    <xf numFmtId="49" fontId="16" fillId="3" borderId="1" xfId="0" applyNumberFormat="1" applyFont="1" applyFill="1" applyBorder="1" applyAlignment="1">
      <alignment wrapText="1"/>
    </xf>
    <xf numFmtId="0" fontId="12" fillId="0" borderId="0" xfId="0" applyFont="1" applyAlignment="1">
      <alignment wrapText="1"/>
    </xf>
    <xf numFmtId="0" fontId="16" fillId="3" borderId="1" xfId="0" applyNumberFormat="1" applyFont="1" applyFill="1" applyBorder="1" applyAlignment="1" applyProtection="1">
      <alignment horizontal="center" vertical="center" wrapText="1"/>
    </xf>
    <xf numFmtId="0" fontId="13" fillId="3" borderId="0" xfId="0" applyFont="1" applyFill="1"/>
    <xf numFmtId="0" fontId="0" fillId="3" borderId="0" xfId="0" applyFill="1"/>
    <xf numFmtId="0" fontId="29" fillId="3" borderId="0" xfId="0" applyFont="1" applyFill="1" applyAlignment="1">
      <alignment vertical="center"/>
    </xf>
    <xf numFmtId="0" fontId="20" fillId="0" borderId="0" xfId="9"/>
    <xf numFmtId="0" fontId="19" fillId="3" borderId="0" xfId="0" applyFont="1" applyFill="1" applyAlignment="1">
      <alignment horizontal="center" vertical="center"/>
    </xf>
    <xf numFmtId="0" fontId="13" fillId="3" borderId="0" xfId="0" applyFont="1" applyFill="1" applyAlignment="1">
      <alignment wrapText="1"/>
    </xf>
    <xf numFmtId="0" fontId="12" fillId="2" borderId="0" xfId="0" applyFont="1" applyFill="1" applyBorder="1" applyAlignment="1">
      <alignment wrapText="1" shrinkToFit="1"/>
    </xf>
    <xf numFmtId="0" fontId="12" fillId="0" borderId="0" xfId="0" applyFont="1" applyAlignment="1"/>
    <xf numFmtId="0" fontId="12" fillId="3" borderId="1" xfId="0" applyFont="1" applyFill="1" applyBorder="1" applyAlignment="1" applyProtection="1">
      <alignment horizontal="center" vertical="center" wrapText="1" shrinkToFit="1"/>
    </xf>
    <xf numFmtId="0" fontId="31" fillId="0" borderId="0" xfId="0" applyFont="1" applyAlignment="1">
      <alignment horizontal="right"/>
    </xf>
    <xf numFmtId="0" fontId="12" fillId="3" borderId="1" xfId="0" applyNumberFormat="1" applyFont="1" applyFill="1" applyBorder="1" applyAlignment="1" applyProtection="1">
      <alignment horizontal="center" vertical="center" wrapText="1" shrinkToFit="1"/>
    </xf>
    <xf numFmtId="49" fontId="18" fillId="2" borderId="1" xfId="0" applyNumberFormat="1" applyFont="1" applyFill="1" applyBorder="1" applyAlignment="1" applyProtection="1">
      <alignment horizontal="center" vertical="center" wrapText="1" shrinkToFit="1"/>
    </xf>
    <xf numFmtId="0" fontId="18" fillId="9" borderId="1" xfId="0" applyNumberFormat="1" applyFont="1" applyFill="1" applyBorder="1" applyAlignment="1" applyProtection="1">
      <alignment horizontal="left" vertical="center" wrapText="1" shrinkToFit="1"/>
    </xf>
    <xf numFmtId="11" fontId="12" fillId="0" borderId="0" xfId="0" applyNumberFormat="1" applyFont="1" applyAlignment="1">
      <alignment wrapText="1" shrinkToFit="1"/>
    </xf>
    <xf numFmtId="0" fontId="13" fillId="0" borderId="0" xfId="0" applyFont="1" applyAlignment="1">
      <alignment horizontal="left" wrapText="1"/>
    </xf>
    <xf numFmtId="49" fontId="12" fillId="3" borderId="1" xfId="0" applyNumberFormat="1" applyFont="1" applyFill="1" applyBorder="1" applyAlignment="1" applyProtection="1">
      <alignment horizontal="center" vertical="center" wrapText="1" shrinkToFit="1"/>
    </xf>
    <xf numFmtId="49" fontId="18" fillId="4" borderId="1" xfId="0" applyNumberFormat="1" applyFont="1" applyFill="1" applyBorder="1" applyAlignment="1" applyProtection="1">
      <alignment horizontal="center" vertical="center" wrapText="1" shrinkToFit="1"/>
    </xf>
    <xf numFmtId="0" fontId="13" fillId="0" borderId="0" xfId="0" applyFont="1" applyProtection="1"/>
    <xf numFmtId="0" fontId="13" fillId="13" borderId="0" xfId="0" applyFont="1" applyFill="1" applyProtection="1"/>
    <xf numFmtId="0" fontId="14" fillId="3" borderId="1" xfId="0" applyFont="1" applyFill="1" applyBorder="1" applyAlignment="1" applyProtection="1">
      <alignment horizontal="center" vertical="center" wrapText="1"/>
    </xf>
    <xf numFmtId="0" fontId="13" fillId="3" borderId="0" xfId="0" applyFont="1" applyFill="1" applyAlignment="1">
      <alignment horizontal="right"/>
    </xf>
    <xf numFmtId="0" fontId="12" fillId="3" borderId="0" xfId="0" applyFont="1" applyFill="1" applyAlignment="1">
      <alignment horizontal="right" vertical="center"/>
    </xf>
    <xf numFmtId="0" fontId="13" fillId="0" borderId="0" xfId="0" applyFont="1" applyAlignment="1">
      <alignment horizontal="right"/>
    </xf>
    <xf numFmtId="0" fontId="21" fillId="2" borderId="0" xfId="9" applyFont="1" applyFill="1" applyAlignment="1">
      <alignment horizontal="right"/>
    </xf>
    <xf numFmtId="0" fontId="13" fillId="0" borderId="0" xfId="0" applyFont="1" applyAlignment="1">
      <alignment horizontal="right" vertical="center"/>
    </xf>
    <xf numFmtId="0" fontId="13" fillId="0" borderId="0" xfId="0" applyFont="1" applyAlignment="1">
      <alignment horizontal="right" wrapText="1"/>
    </xf>
    <xf numFmtId="0" fontId="12" fillId="3" borderId="1" xfId="0" applyFont="1" applyFill="1" applyBorder="1" applyAlignment="1">
      <alignment horizontal="right" wrapText="1"/>
    </xf>
    <xf numFmtId="0" fontId="21" fillId="2" borderId="1" xfId="9" applyFont="1" applyFill="1" applyBorder="1" applyAlignment="1">
      <alignment horizontal="right" wrapText="1"/>
    </xf>
    <xf numFmtId="0" fontId="17" fillId="4" borderId="1" xfId="0" applyFont="1" applyFill="1" applyBorder="1" applyAlignment="1" applyProtection="1">
      <alignment horizontal="right" vertical="top" wrapText="1"/>
    </xf>
    <xf numFmtId="49" fontId="15" fillId="15" borderId="1" xfId="0" applyNumberFormat="1" applyFont="1" applyFill="1" applyBorder="1" applyAlignment="1" applyProtection="1">
      <alignment horizontal="right" vertical="top" wrapText="1" indent="2"/>
      <protection locked="0"/>
    </xf>
    <xf numFmtId="0" fontId="15" fillId="15" borderId="1" xfId="0" applyNumberFormat="1" applyFont="1" applyFill="1" applyBorder="1" applyAlignment="1" applyProtection="1">
      <alignment horizontal="right" vertical="top" wrapText="1" indent="2"/>
    </xf>
    <xf numFmtId="0" fontId="15" fillId="2" borderId="1" xfId="0" applyFont="1" applyFill="1" applyBorder="1" applyAlignment="1" applyProtection="1">
      <alignment horizontal="right" vertical="top" wrapText="1" indent="2"/>
    </xf>
    <xf numFmtId="49" fontId="12" fillId="2" borderId="1" xfId="0" applyNumberFormat="1" applyFont="1" applyFill="1" applyBorder="1" applyAlignment="1">
      <alignment horizontal="center" wrapText="1" shrinkToFit="1"/>
    </xf>
    <xf numFmtId="0" fontId="18" fillId="4" borderId="1" xfId="0" applyFont="1" applyFill="1" applyBorder="1" applyAlignment="1" applyProtection="1">
      <alignment horizontal="right" wrapText="1"/>
    </xf>
    <xf numFmtId="49" fontId="18" fillId="15" borderId="1" xfId="0" applyNumberFormat="1" applyFont="1" applyFill="1" applyBorder="1" applyAlignment="1" applyProtection="1">
      <alignment horizontal="right" wrapText="1"/>
    </xf>
    <xf numFmtId="49" fontId="18" fillId="15" borderId="1" xfId="0" applyNumberFormat="1" applyFont="1" applyFill="1" applyBorder="1" applyAlignment="1" applyProtection="1">
      <alignment horizontal="right" wrapText="1"/>
      <protection locked="0"/>
    </xf>
    <xf numFmtId="49" fontId="18" fillId="2" borderId="1" xfId="0" applyNumberFormat="1" applyFont="1" applyFill="1" applyBorder="1" applyAlignment="1" applyProtection="1">
      <alignment horizontal="right" wrapText="1"/>
    </xf>
    <xf numFmtId="49" fontId="18" fillId="14" borderId="1" xfId="0" applyNumberFormat="1" applyFont="1" applyFill="1" applyBorder="1" applyAlignment="1" applyProtection="1">
      <alignment horizontal="right" wrapText="1"/>
    </xf>
    <xf numFmtId="0" fontId="12" fillId="2" borderId="1" xfId="0" applyFont="1" applyFill="1" applyBorder="1" applyAlignment="1">
      <alignment horizontal="center" wrapText="1" shrinkToFit="1"/>
    </xf>
    <xf numFmtId="0" fontId="17" fillId="11" borderId="1" xfId="0" applyFont="1" applyFill="1" applyBorder="1" applyAlignment="1" applyProtection="1">
      <alignment horizontal="right" vertical="center" wrapText="1" shrinkToFit="1"/>
    </xf>
    <xf numFmtId="0" fontId="17" fillId="11" borderId="1" xfId="0" applyFont="1" applyFill="1" applyBorder="1" applyAlignment="1" applyProtection="1">
      <alignment horizontal="right" vertical="center" wrapText="1" indent="2" shrinkToFit="1"/>
    </xf>
    <xf numFmtId="0" fontId="18" fillId="2" borderId="1" xfId="0" applyFont="1" applyFill="1" applyBorder="1" applyAlignment="1" applyProtection="1">
      <alignment horizontal="right" vertical="center" wrapText="1" indent="4" shrinkToFit="1"/>
    </xf>
    <xf numFmtId="0" fontId="25" fillId="11" borderId="1" xfId="0" applyFont="1" applyFill="1" applyBorder="1" applyAlignment="1" applyProtection="1">
      <alignment horizontal="right" vertical="center" wrapText="1" indent="4" shrinkToFit="1"/>
    </xf>
    <xf numFmtId="0" fontId="18" fillId="2" borderId="1" xfId="0" applyFont="1" applyFill="1" applyBorder="1" applyAlignment="1" applyProtection="1">
      <alignment horizontal="right" vertical="center" wrapText="1" indent="6" shrinkToFit="1"/>
    </xf>
    <xf numFmtId="49" fontId="18" fillId="8" borderId="1" xfId="0" applyNumberFormat="1" applyFont="1" applyFill="1" applyBorder="1" applyAlignment="1" applyProtection="1">
      <alignment horizontal="right" vertical="center" wrapText="1" shrinkToFit="1"/>
    </xf>
    <xf numFmtId="0" fontId="25" fillId="11" borderId="1" xfId="0" applyFont="1" applyFill="1" applyBorder="1" applyAlignment="1" applyProtection="1">
      <alignment horizontal="right" vertical="center" wrapText="1" shrinkToFit="1"/>
    </xf>
    <xf numFmtId="49" fontId="18" fillId="6" borderId="1" xfId="0" applyNumberFormat="1" applyFont="1" applyFill="1" applyBorder="1" applyAlignment="1" applyProtection="1">
      <alignment horizontal="right" vertical="center" wrapText="1" shrinkToFit="1"/>
      <protection locked="0"/>
    </xf>
    <xf numFmtId="49" fontId="18" fillId="14" borderId="1" xfId="0" applyNumberFormat="1" applyFont="1" applyFill="1" applyBorder="1" applyAlignment="1" applyProtection="1">
      <alignment horizontal="right" vertical="center" wrapText="1" shrinkToFit="1"/>
    </xf>
    <xf numFmtId="49" fontId="18" fillId="10" borderId="1" xfId="0" applyNumberFormat="1" applyFont="1" applyFill="1" applyBorder="1" applyAlignment="1" applyProtection="1">
      <alignment horizontal="right" vertical="center" wrapText="1" shrinkToFit="1"/>
    </xf>
    <xf numFmtId="49" fontId="18" fillId="4" borderId="1" xfId="0" applyNumberFormat="1" applyFont="1" applyFill="1" applyBorder="1" applyAlignment="1" applyProtection="1">
      <alignment horizontal="right" vertical="center" wrapText="1" shrinkToFit="1"/>
    </xf>
    <xf numFmtId="0" fontId="18" fillId="12" borderId="1" xfId="0" applyNumberFormat="1" applyFont="1" applyFill="1" applyBorder="1" applyAlignment="1" applyProtection="1">
      <alignment horizontal="right" vertical="center" wrapText="1" shrinkToFit="1"/>
    </xf>
    <xf numFmtId="0" fontId="31" fillId="0" borderId="0" xfId="0" applyFont="1" applyAlignment="1">
      <alignment horizontal="center" vertical="top" wrapText="1"/>
    </xf>
    <xf numFmtId="0" fontId="31" fillId="0" borderId="0" xfId="0" applyFont="1" applyAlignment="1">
      <alignment horizontal="center"/>
    </xf>
    <xf numFmtId="0" fontId="25" fillId="5" borderId="1" xfId="0" applyFont="1" applyFill="1" applyBorder="1" applyAlignment="1" applyProtection="1">
      <alignment horizontal="right" vertical="center" wrapText="1" indent="6" shrinkToFit="1"/>
    </xf>
    <xf numFmtId="0" fontId="25" fillId="5" borderId="1" xfId="0" applyFont="1" applyFill="1" applyBorder="1" applyAlignment="1" applyProtection="1">
      <alignment horizontal="right" vertical="center" wrapText="1" indent="4" shrinkToFit="1"/>
    </xf>
    <xf numFmtId="0" fontId="25" fillId="5" borderId="5" xfId="0" applyFont="1" applyFill="1" applyBorder="1" applyAlignment="1" applyProtection="1">
      <alignment horizontal="right" vertical="center" wrapText="1" indent="6" shrinkToFit="1"/>
    </xf>
    <xf numFmtId="0" fontId="18" fillId="2" borderId="5" xfId="0" applyFont="1" applyFill="1" applyBorder="1" applyAlignment="1" applyProtection="1">
      <alignment horizontal="right" vertical="center" wrapText="1" indent="6" shrinkToFit="1"/>
    </xf>
    <xf numFmtId="0" fontId="25" fillId="11" borderId="1" xfId="0" applyFont="1" applyFill="1" applyBorder="1" applyAlignment="1" applyProtection="1">
      <alignment horizontal="right" vertical="center" wrapText="1" indent="6" shrinkToFit="1"/>
    </xf>
    <xf numFmtId="0" fontId="18" fillId="2" borderId="1" xfId="0" applyFont="1" applyFill="1" applyBorder="1" applyAlignment="1" applyProtection="1">
      <alignment horizontal="right" vertical="center" wrapText="1" indent="8" shrinkToFit="1"/>
    </xf>
    <xf numFmtId="0" fontId="25" fillId="5" borderId="1" xfId="0" applyFont="1" applyFill="1" applyBorder="1" applyAlignment="1" applyProtection="1">
      <alignment horizontal="right" vertical="center" wrapText="1" indent="8" shrinkToFit="1"/>
    </xf>
    <xf numFmtId="40" fontId="18" fillId="2" borderId="1" xfId="0" applyNumberFormat="1" applyFont="1" applyFill="1" applyBorder="1" applyAlignment="1" applyProtection="1">
      <alignment horizontal="justify" vertical="center" wrapText="1" shrinkToFit="1"/>
      <protection locked="0"/>
    </xf>
    <xf numFmtId="40" fontId="18" fillId="5" borderId="2" xfId="0" applyNumberFormat="1" applyFont="1" applyFill="1" applyBorder="1" applyAlignment="1" applyProtection="1">
      <alignment horizontal="justify" vertical="center" wrapText="1" shrinkToFit="1"/>
    </xf>
    <xf numFmtId="0" fontId="25" fillId="11" borderId="3" xfId="0" applyFont="1" applyFill="1" applyBorder="1" applyAlignment="1" applyProtection="1">
      <alignment horizontal="right" vertical="center" wrapText="1" shrinkToFit="1"/>
    </xf>
    <xf numFmtId="40" fontId="18" fillId="5" borderId="4" xfId="0" applyNumberFormat="1" applyFont="1" applyFill="1" applyBorder="1" applyAlignment="1" applyProtection="1">
      <alignment horizontal="justify" vertical="center" wrapText="1" shrinkToFit="1"/>
    </xf>
    <xf numFmtId="0" fontId="17" fillId="11" borderId="3" xfId="0" applyFont="1" applyFill="1" applyBorder="1" applyAlignment="1" applyProtection="1">
      <alignment horizontal="right" vertical="center" wrapText="1" shrinkToFit="1"/>
    </xf>
    <xf numFmtId="40" fontId="18" fillId="2" borderId="4" xfId="0" applyNumberFormat="1" applyFont="1" applyFill="1" applyBorder="1" applyAlignment="1" applyProtection="1">
      <alignment horizontal="justify" vertical="center" wrapText="1" shrinkToFit="1"/>
      <protection locked="0"/>
    </xf>
    <xf numFmtId="40" fontId="18" fillId="5" borderId="6" xfId="0" applyNumberFormat="1" applyFont="1" applyFill="1" applyBorder="1" applyAlignment="1" applyProtection="1">
      <alignment horizontal="justify" vertical="center" wrapText="1" shrinkToFit="1"/>
    </xf>
    <xf numFmtId="40" fontId="18" fillId="5" borderId="9" xfId="0" applyNumberFormat="1" applyFont="1" applyFill="1" applyBorder="1" applyAlignment="1" applyProtection="1">
      <alignment horizontal="justify" vertical="center" wrapText="1" shrinkToFit="1"/>
    </xf>
    <xf numFmtId="40" fontId="18" fillId="2" borderId="8" xfId="0" applyNumberFormat="1" applyFont="1" applyFill="1" applyBorder="1" applyAlignment="1" applyProtection="1">
      <alignment horizontal="justify" vertical="center" wrapText="1" shrinkToFit="1"/>
    </xf>
    <xf numFmtId="40" fontId="18" fillId="2" borderId="7" xfId="0" applyNumberFormat="1" applyFont="1" applyFill="1" applyBorder="1" applyAlignment="1" applyProtection="1">
      <alignment horizontal="justify" vertical="center" wrapText="1" shrinkToFit="1"/>
    </xf>
    <xf numFmtId="40" fontId="18" fillId="5" borderId="3" xfId="0" applyNumberFormat="1" applyFont="1" applyFill="1" applyBorder="1" applyAlignment="1" applyProtection="1">
      <alignment horizontal="justify" vertical="center" wrapText="1" shrinkToFit="1"/>
    </xf>
    <xf numFmtId="40" fontId="18" fillId="5" borderId="1" xfId="0" applyNumberFormat="1" applyFont="1" applyFill="1" applyBorder="1" applyAlignment="1" applyProtection="1">
      <alignment horizontal="justify" vertical="center" wrapText="1" shrinkToFit="1"/>
    </xf>
    <xf numFmtId="0" fontId="17" fillId="11" borderId="5" xfId="0" applyFont="1" applyFill="1" applyBorder="1" applyAlignment="1" applyProtection="1">
      <alignment horizontal="right" vertical="center" wrapText="1" indent="2" shrinkToFit="1"/>
    </xf>
    <xf numFmtId="0" fontId="18" fillId="2" borderId="5" xfId="0" applyFont="1" applyFill="1" applyBorder="1" applyAlignment="1" applyProtection="1">
      <alignment horizontal="right" vertical="center" wrapText="1" indent="4" shrinkToFit="1"/>
    </xf>
    <xf numFmtId="0" fontId="17" fillId="11" borderId="10" xfId="0" applyFont="1" applyFill="1" applyBorder="1" applyAlignment="1" applyProtection="1">
      <alignment horizontal="right" vertical="center" wrapText="1" shrinkToFit="1"/>
    </xf>
    <xf numFmtId="0" fontId="17" fillId="11" borderId="13" xfId="0" applyFont="1" applyFill="1" applyBorder="1" applyAlignment="1" applyProtection="1">
      <alignment horizontal="right" vertical="center" wrapText="1" shrinkToFit="1"/>
    </xf>
    <xf numFmtId="40" fontId="18" fillId="2" borderId="6" xfId="0" applyNumberFormat="1" applyFont="1" applyFill="1" applyBorder="1" applyAlignment="1" applyProtection="1">
      <alignment horizontal="justify" vertical="center" wrapText="1" shrinkToFit="1"/>
    </xf>
    <xf numFmtId="40" fontId="18" fillId="2" borderId="9" xfId="0" applyNumberFormat="1" applyFont="1" applyFill="1" applyBorder="1" applyAlignment="1" applyProtection="1">
      <alignment horizontal="justify" vertical="center" wrapText="1" shrinkToFit="1"/>
    </xf>
    <xf numFmtId="40" fontId="18" fillId="2" borderId="12" xfId="0" applyNumberFormat="1" applyFont="1" applyFill="1" applyBorder="1" applyAlignment="1" applyProtection="1">
      <alignment horizontal="justify" vertical="center" wrapText="1" shrinkToFit="1"/>
    </xf>
    <xf numFmtId="40" fontId="18" fillId="2" borderId="11" xfId="0" applyNumberFormat="1" applyFont="1" applyFill="1" applyBorder="1" applyAlignment="1" applyProtection="1">
      <alignment horizontal="justify" vertical="center" wrapText="1" shrinkToFit="1"/>
    </xf>
    <xf numFmtId="166" fontId="18" fillId="2" borderId="1" xfId="0" applyNumberFormat="1" applyFont="1" applyFill="1" applyBorder="1" applyAlignment="1" applyProtection="1">
      <alignment horizontal="justify" vertical="center" wrapText="1" shrinkToFit="1"/>
      <protection locked="0"/>
    </xf>
    <xf numFmtId="0" fontId="25" fillId="5" borderId="1" xfId="0" applyFont="1" applyFill="1" applyBorder="1" applyAlignment="1" applyProtection="1">
      <alignment horizontal="right" vertical="center" wrapText="1" indent="2" shrinkToFit="1"/>
    </xf>
    <xf numFmtId="0" fontId="18" fillId="2" borderId="1" xfId="0" applyFont="1" applyFill="1" applyBorder="1" applyAlignment="1" applyProtection="1">
      <alignment horizontal="right" vertical="center" wrapText="1" indent="2" shrinkToFit="1"/>
    </xf>
    <xf numFmtId="40" fontId="18" fillId="2" borderId="3" xfId="0" applyNumberFormat="1" applyFont="1" applyFill="1" applyBorder="1" applyAlignment="1" applyProtection="1">
      <alignment horizontal="justify" vertical="center" wrapText="1" shrinkToFit="1"/>
      <protection locked="0"/>
    </xf>
    <xf numFmtId="0" fontId="15" fillId="2" borderId="5" xfId="0" applyFont="1" applyFill="1" applyBorder="1" applyAlignment="1" applyProtection="1">
      <alignment horizontal="right" vertical="top" wrapText="1" indent="1"/>
    </xf>
    <xf numFmtId="0" fontId="17" fillId="4" borderId="1" xfId="0" applyFont="1" applyFill="1" applyBorder="1" applyAlignment="1" applyProtection="1">
      <alignment horizontal="right" vertical="top" wrapText="1" indent="1"/>
    </xf>
    <xf numFmtId="0" fontId="17" fillId="4" borderId="1" xfId="0" applyFont="1" applyFill="1" applyBorder="1" applyAlignment="1" applyProtection="1">
      <alignment horizontal="right" vertical="top" wrapText="1" indent="2"/>
    </xf>
    <xf numFmtId="0" fontId="15" fillId="2" borderId="1" xfId="0" applyFont="1" applyFill="1" applyBorder="1" applyAlignment="1" applyProtection="1">
      <alignment horizontal="right" vertical="top" wrapText="1" indent="4"/>
    </xf>
    <xf numFmtId="0" fontId="15" fillId="2" borderId="1" xfId="0" applyFont="1" applyFill="1" applyBorder="1" applyAlignment="1" applyProtection="1">
      <alignment horizontal="right" vertical="top" wrapText="1" indent="1"/>
    </xf>
    <xf numFmtId="0" fontId="18" fillId="4" borderId="4" xfId="0" applyFont="1" applyFill="1" applyBorder="1" applyAlignment="1" applyProtection="1">
      <alignment horizontal="right" wrapText="1"/>
    </xf>
    <xf numFmtId="40" fontId="18" fillId="5" borderId="11" xfId="0" applyNumberFormat="1" applyFont="1" applyFill="1" applyBorder="1" applyAlignment="1" applyProtection="1">
      <alignment horizontal="justify" wrapText="1"/>
    </xf>
    <xf numFmtId="40" fontId="18" fillId="2" borderId="14" xfId="0" applyNumberFormat="1" applyFont="1" applyFill="1" applyBorder="1" applyAlignment="1" applyProtection="1">
      <alignment horizontal="justify" wrapText="1"/>
      <protection locked="0"/>
    </xf>
    <xf numFmtId="40" fontId="18" fillId="2" borderId="1" xfId="0" applyNumberFormat="1" applyFont="1" applyFill="1" applyBorder="1" applyAlignment="1" applyProtection="1">
      <alignment horizontal="justify" wrapText="1"/>
      <protection locked="0"/>
    </xf>
    <xf numFmtId="40" fontId="18" fillId="2" borderId="5" xfId="0" applyNumberFormat="1" applyFont="1" applyFill="1" applyBorder="1" applyAlignment="1" applyProtection="1">
      <alignment horizontal="justify" wrapText="1"/>
      <protection locked="0"/>
    </xf>
    <xf numFmtId="40" fontId="18" fillId="2" borderId="11" xfId="0" applyNumberFormat="1" applyFont="1" applyFill="1" applyBorder="1" applyAlignment="1" applyProtection="1">
      <alignment horizontal="justify" wrapText="1"/>
    </xf>
    <xf numFmtId="40" fontId="18" fillId="5" borderId="14" xfId="0" applyNumberFormat="1" applyFont="1" applyFill="1" applyBorder="1" applyAlignment="1" applyProtection="1">
      <alignment horizontal="justify" wrapText="1"/>
    </xf>
    <xf numFmtId="0" fontId="18" fillId="4" borderId="3" xfId="0" applyFont="1" applyFill="1" applyBorder="1" applyAlignment="1" applyProtection="1">
      <alignment horizontal="right" wrapText="1"/>
    </xf>
    <xf numFmtId="40" fontId="18" fillId="5" borderId="1" xfId="0" applyNumberFormat="1" applyFont="1" applyFill="1" applyBorder="1" applyAlignment="1" applyProtection="1">
      <alignment horizontal="justify" wrapText="1"/>
    </xf>
    <xf numFmtId="0" fontId="15" fillId="2" borderId="1" xfId="0" applyFont="1" applyFill="1" applyBorder="1" applyAlignment="1" applyProtection="1">
      <alignment horizontal="right" vertical="top" wrapText="1"/>
    </xf>
    <xf numFmtId="0" fontId="15" fillId="2" borderId="0" xfId="0" applyFont="1" applyFill="1" applyBorder="1" applyAlignment="1">
      <alignment horizontal="right"/>
    </xf>
    <xf numFmtId="0" fontId="17" fillId="2" borderId="1" xfId="0" applyFont="1" applyFill="1" applyBorder="1" applyAlignment="1" applyProtection="1">
      <alignment horizontal="right" vertical="top" wrapText="1"/>
    </xf>
    <xf numFmtId="0" fontId="25" fillId="4" borderId="1" xfId="0" applyFont="1" applyFill="1" applyBorder="1" applyAlignment="1" applyProtection="1">
      <alignment horizontal="right" vertical="center" wrapText="1"/>
    </xf>
    <xf numFmtId="40" fontId="18" fillId="2" borderId="1" xfId="0" applyNumberFormat="1" applyFont="1" applyFill="1" applyBorder="1" applyAlignment="1" applyProtection="1">
      <alignment horizontal="justify" vertical="center" wrapText="1"/>
      <protection locked="0"/>
    </xf>
    <xf numFmtId="40" fontId="18" fillId="5" borderId="1" xfId="0" applyNumberFormat="1" applyFont="1" applyFill="1" applyBorder="1" applyAlignment="1" applyProtection="1">
      <alignment horizontal="justify" vertical="center" wrapText="1"/>
    </xf>
    <xf numFmtId="0" fontId="31" fillId="3" borderId="1" xfId="0" applyFont="1" applyFill="1" applyBorder="1" applyAlignment="1" applyProtection="1">
      <alignment horizontal="center" vertical="center" wrapText="1"/>
    </xf>
    <xf numFmtId="0" fontId="17" fillId="2" borderId="1" xfId="0" applyFont="1" applyFill="1" applyBorder="1" applyAlignment="1" applyProtection="1">
      <alignment horizontal="right" vertical="top" wrapText="1" indent="1"/>
    </xf>
    <xf numFmtId="0" fontId="15" fillId="2" borderId="1" xfId="0" applyFont="1" applyFill="1" applyBorder="1" applyAlignment="1" applyProtection="1">
      <alignment horizontal="right" vertical="top" wrapText="1" indent="3"/>
    </xf>
    <xf numFmtId="0" fontId="14" fillId="3" borderId="1" xfId="0" applyFont="1" applyFill="1" applyBorder="1" applyAlignment="1" applyProtection="1">
      <alignment horizontal="right" vertical="top" wrapText="1"/>
      <protection locked="0"/>
    </xf>
    <xf numFmtId="0" fontId="14" fillId="3" borderId="1" xfId="0" applyFont="1" applyFill="1" applyBorder="1" applyAlignment="1" applyProtection="1">
      <alignment horizontal="center" vertical="top" wrapText="1"/>
      <protection locked="0"/>
    </xf>
    <xf numFmtId="49" fontId="18" fillId="7" borderId="1" xfId="0" applyNumberFormat="1" applyFont="1" applyFill="1" applyBorder="1" applyAlignment="1" applyProtection="1">
      <alignment horizontal="right" vertical="top" wrapText="1"/>
      <protection locked="0"/>
    </xf>
    <xf numFmtId="0" fontId="19" fillId="0" borderId="1" xfId="0" applyFont="1" applyBorder="1" applyAlignment="1">
      <alignment horizontal="right" vertical="center" wrapText="1"/>
    </xf>
    <xf numFmtId="0" fontId="14" fillId="3" borderId="1" xfId="0" applyFont="1" applyFill="1" applyBorder="1" applyAlignment="1">
      <alignment horizontal="center" vertical="center" wrapText="1"/>
    </xf>
    <xf numFmtId="0" fontId="21" fillId="0" borderId="0" xfId="9" applyFont="1" applyAlignment="1">
      <alignment horizontal="right"/>
    </xf>
    <xf numFmtId="49" fontId="18" fillId="8" borderId="1" xfId="0" applyNumberFormat="1" applyFont="1" applyFill="1" applyBorder="1" applyAlignment="1" applyProtection="1">
      <alignment horizontal="right" vertical="center" wrapText="1"/>
    </xf>
    <xf numFmtId="49" fontId="15" fillId="6" borderId="1" xfId="0" applyNumberFormat="1" applyFont="1" applyFill="1" applyBorder="1" applyAlignment="1" applyProtection="1">
      <alignment horizontal="right" vertical="top" wrapText="1" indent="1"/>
      <protection locked="0"/>
    </xf>
    <xf numFmtId="165" fontId="18" fillId="2" borderId="1" xfId="0" applyNumberFormat="1" applyFont="1" applyFill="1" applyBorder="1" applyAlignment="1" applyProtection="1">
      <alignment horizontal="justify" wrapText="1"/>
      <protection locked="0"/>
    </xf>
    <xf numFmtId="165" fontId="18" fillId="5" borderId="1" xfId="0" applyNumberFormat="1" applyFont="1" applyFill="1" applyBorder="1" applyAlignment="1" applyProtection="1">
      <alignment horizontal="justify" wrapText="1"/>
    </xf>
    <xf numFmtId="166" fontId="18" fillId="2" borderId="1" xfId="0" applyNumberFormat="1" applyFont="1" applyFill="1" applyBorder="1" applyAlignment="1" applyProtection="1">
      <alignment horizontal="justify" wrapText="1"/>
      <protection locked="0"/>
    </xf>
    <xf numFmtId="166" fontId="18" fillId="5" borderId="1" xfId="0" applyNumberFormat="1" applyFont="1" applyFill="1" applyBorder="1" applyAlignment="1" applyProtection="1">
      <alignment horizontal="justify" wrapText="1"/>
    </xf>
    <xf numFmtId="49" fontId="18" fillId="6" borderId="1" xfId="0" applyNumberFormat="1" applyFont="1" applyFill="1" applyBorder="1" applyAlignment="1" applyProtection="1">
      <alignment horizontal="right" wrapText="1"/>
      <protection locked="0"/>
    </xf>
    <xf numFmtId="0" fontId="0" fillId="0" borderId="0" xfId="0" applyAlignment="1">
      <alignment wrapText="1"/>
    </xf>
    <xf numFmtId="0" fontId="14" fillId="3" borderId="1" xfId="0" applyFont="1" applyFill="1" applyBorder="1" applyAlignment="1" applyProtection="1">
      <alignment horizontal="center" vertical="center" wrapText="1"/>
    </xf>
    <xf numFmtId="0" fontId="14" fillId="3" borderId="5" xfId="0" applyFont="1" applyFill="1" applyBorder="1" applyAlignment="1" applyProtection="1">
      <alignment horizontal="center" vertical="center" wrapText="1"/>
    </xf>
    <xf numFmtId="0" fontId="14" fillId="3" borderId="14" xfId="0" applyFont="1" applyFill="1" applyBorder="1" applyAlignment="1" applyProtection="1">
      <alignment horizontal="center" vertical="center" wrapText="1"/>
    </xf>
    <xf numFmtId="0" fontId="14" fillId="3" borderId="4" xfId="0" applyFont="1" applyFill="1" applyBorder="1" applyAlignment="1" applyProtection="1">
      <alignment horizontal="center" vertical="center" wrapText="1"/>
    </xf>
    <xf numFmtId="0" fontId="14" fillId="3" borderId="3" xfId="0" applyFont="1" applyFill="1" applyBorder="1" applyAlignment="1" applyProtection="1">
      <alignment horizontal="center" vertical="center" wrapText="1"/>
    </xf>
  </cellXfs>
  <cellStyles count="10">
    <cellStyle name="Comma 2" xfId="2"/>
    <cellStyle name="Hyperlink" xfId="9" builtinId="8"/>
    <cellStyle name="Hyperlink 2" xfId="3"/>
    <cellStyle name="Hyperlink 3" xfId="4"/>
    <cellStyle name="Normal" xfId="0" builtinId="0"/>
    <cellStyle name="Normal 2" xfId="5"/>
    <cellStyle name="Normal 2 2" xfId="6"/>
    <cellStyle name="Normal 2_Derivatives-Dom" xfId="7"/>
    <cellStyle name="Normal 3" xfId="8"/>
    <cellStyle name="Normal_MainSheet" xfId="1"/>
  </cellStyles>
  <dxfs count="0"/>
  <tableStyles count="0" defaultTableStyle="TableStyleMedium9" defaultPivotStyle="PivotStyleLight16"/>
  <colors>
    <mruColors>
      <color rgb="FF003555"/>
      <color rgb="FFBFA12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1.xml"/><Relationship Id="rId21" Type="http://schemas.openxmlformats.org/officeDocument/2006/relationships/worksheet" Target="worksheets/sheet21.xml"/><Relationship Id="rId34"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1.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34.xml.rels><?xml version="1.0" encoding="UTF-8" standalone="yes"?>
<Relationships xmlns="http://schemas.openxmlformats.org/package/2006/relationships"><Relationship Id="rId1" Type="http://schemas.microsoft.com/office/2006/relationships/activeXControlBinary" Target="activeX34.bin"/></Relationships>
</file>

<file path=xl/activeX/_rels/activeX35.xml.rels><?xml version="1.0" encoding="UTF-8" standalone="yes"?>
<Relationships xmlns="http://schemas.openxmlformats.org/package/2006/relationships"><Relationship Id="rId1" Type="http://schemas.microsoft.com/office/2006/relationships/activeXControlBinary" Target="activeX35.bin"/></Relationships>
</file>

<file path=xl/activeX/_rels/activeX36.xml.rels><?xml version="1.0" encoding="UTF-8" standalone="yes"?>
<Relationships xmlns="http://schemas.openxmlformats.org/package/2006/relationships"><Relationship Id="rId1" Type="http://schemas.microsoft.com/office/2006/relationships/activeXControlBinary" Target="activeX36.bin"/></Relationships>
</file>

<file path=xl/activeX/_rels/activeX37.xml.rels><?xml version="1.0" encoding="UTF-8" standalone="yes"?>
<Relationships xmlns="http://schemas.openxmlformats.org/package/2006/relationships"><Relationship Id="rId1" Type="http://schemas.microsoft.com/office/2006/relationships/activeXControlBinary" Target="activeX37.bin"/></Relationships>
</file>

<file path=xl/activeX/_rels/activeX38.xml.rels><?xml version="1.0" encoding="UTF-8" standalone="yes"?>
<Relationships xmlns="http://schemas.openxmlformats.org/package/2006/relationships"><Relationship Id="rId1" Type="http://schemas.microsoft.com/office/2006/relationships/activeXControlBinary" Target="activeX38.bin"/></Relationships>
</file>

<file path=xl/activeX/_rels/activeX39.xml.rels><?xml version="1.0" encoding="UTF-8" standalone="yes"?>
<Relationships xmlns="http://schemas.openxmlformats.org/package/2006/relationships"><Relationship Id="rId1" Type="http://schemas.microsoft.com/office/2006/relationships/activeXControlBinary" Target="activeX39.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40.xml.rels><?xml version="1.0" encoding="UTF-8" standalone="yes"?>
<Relationships xmlns="http://schemas.openxmlformats.org/package/2006/relationships"><Relationship Id="rId1" Type="http://schemas.microsoft.com/office/2006/relationships/activeXControlBinary" Target="activeX40.bin"/></Relationships>
</file>

<file path=xl/activeX/_rels/activeX41.xml.rels><?xml version="1.0" encoding="UTF-8" standalone="yes"?>
<Relationships xmlns="http://schemas.openxmlformats.org/package/2006/relationships"><Relationship Id="rId1" Type="http://schemas.microsoft.com/office/2006/relationships/activeXControlBinary" Target="activeX41.bin"/></Relationships>
</file>

<file path=xl/activeX/_rels/activeX42.xml.rels><?xml version="1.0" encoding="UTF-8" standalone="yes"?>
<Relationships xmlns="http://schemas.openxmlformats.org/package/2006/relationships"><Relationship Id="rId1" Type="http://schemas.microsoft.com/office/2006/relationships/activeXControlBinary" Target="activeX42.bin"/></Relationships>
</file>

<file path=xl/activeX/_rels/activeX43.xml.rels><?xml version="1.0" encoding="UTF-8" standalone="yes"?>
<Relationships xmlns="http://schemas.openxmlformats.org/package/2006/relationships"><Relationship Id="rId1" Type="http://schemas.microsoft.com/office/2006/relationships/activeXControlBinary" Target="activeX43.bin"/></Relationships>
</file>

<file path=xl/activeX/_rels/activeX44.xml.rels><?xml version="1.0" encoding="UTF-8" standalone="yes"?>
<Relationships xmlns="http://schemas.openxmlformats.org/package/2006/relationships"><Relationship Id="rId1" Type="http://schemas.microsoft.com/office/2006/relationships/activeXControlBinary" Target="activeX44.bin"/></Relationships>
</file>

<file path=xl/activeX/_rels/activeX45.xml.rels><?xml version="1.0" encoding="UTF-8" standalone="yes"?>
<Relationships xmlns="http://schemas.openxmlformats.org/package/2006/relationships"><Relationship Id="rId1" Type="http://schemas.microsoft.com/office/2006/relationships/activeXControlBinary" Target="activeX45.bin"/></Relationships>
</file>

<file path=xl/activeX/_rels/activeX46.xml.rels><?xml version="1.0" encoding="UTF-8" standalone="yes"?>
<Relationships xmlns="http://schemas.openxmlformats.org/package/2006/relationships"><Relationship Id="rId1" Type="http://schemas.microsoft.com/office/2006/relationships/activeXControlBinary" Target="activeX46.bin"/></Relationships>
</file>

<file path=xl/activeX/_rels/activeX47.xml.rels><?xml version="1.0" encoding="UTF-8" standalone="yes"?>
<Relationships xmlns="http://schemas.openxmlformats.org/package/2006/relationships"><Relationship Id="rId1" Type="http://schemas.microsoft.com/office/2006/relationships/activeXControlBinary" Target="activeX47.bin"/></Relationships>
</file>

<file path=xl/activeX/_rels/activeX48.xml.rels><?xml version="1.0" encoding="UTF-8" standalone="yes"?>
<Relationships xmlns="http://schemas.openxmlformats.org/package/2006/relationships"><Relationship Id="rId1" Type="http://schemas.microsoft.com/office/2006/relationships/activeXControlBinary" Target="activeX48.bin"/></Relationships>
</file>

<file path=xl/activeX/_rels/activeX49.xml.rels><?xml version="1.0" encoding="UTF-8" standalone="yes"?>
<Relationships xmlns="http://schemas.openxmlformats.org/package/2006/relationships"><Relationship Id="rId1" Type="http://schemas.microsoft.com/office/2006/relationships/activeXControlBinary" Target="activeX49.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50.xml.rels><?xml version="1.0" encoding="UTF-8" standalone="yes"?>
<Relationships xmlns="http://schemas.openxmlformats.org/package/2006/relationships"><Relationship Id="rId1" Type="http://schemas.microsoft.com/office/2006/relationships/activeXControlBinary" Target="activeX50.bin"/></Relationships>
</file>

<file path=xl/activeX/_rels/activeX51.xml.rels><?xml version="1.0" encoding="UTF-8" standalone="yes"?>
<Relationships xmlns="http://schemas.openxmlformats.org/package/2006/relationships"><Relationship Id="rId1" Type="http://schemas.microsoft.com/office/2006/relationships/activeXControlBinary" Target="activeX51.bin"/></Relationships>
</file>

<file path=xl/activeX/_rels/activeX52.xml.rels><?xml version="1.0" encoding="UTF-8" standalone="yes"?>
<Relationships xmlns="http://schemas.openxmlformats.org/package/2006/relationships"><Relationship Id="rId1" Type="http://schemas.microsoft.com/office/2006/relationships/activeXControlBinary" Target="activeX52.bin"/></Relationships>
</file>

<file path=xl/activeX/_rels/activeX53.xml.rels><?xml version="1.0" encoding="UTF-8" standalone="yes"?>
<Relationships xmlns="http://schemas.openxmlformats.org/package/2006/relationships"><Relationship Id="rId1" Type="http://schemas.microsoft.com/office/2006/relationships/activeXControlBinary" Target="activeX53.bin"/></Relationships>
</file>

<file path=xl/activeX/_rels/activeX54.xml.rels><?xml version="1.0" encoding="UTF-8" standalone="yes"?>
<Relationships xmlns="http://schemas.openxmlformats.org/package/2006/relationships"><Relationship Id="rId1" Type="http://schemas.microsoft.com/office/2006/relationships/activeXControlBinary" Target="activeX54.bin"/></Relationships>
</file>

<file path=xl/activeX/_rels/activeX55.xml.rels><?xml version="1.0" encoding="UTF-8" standalone="yes"?>
<Relationships xmlns="http://schemas.openxmlformats.org/package/2006/relationships"><Relationship Id="rId1" Type="http://schemas.microsoft.com/office/2006/relationships/activeXControlBinary" Target="activeX55.bin"/></Relationships>
</file>

<file path=xl/activeX/_rels/activeX56.xml.rels><?xml version="1.0" encoding="UTF-8" standalone="yes"?>
<Relationships xmlns="http://schemas.openxmlformats.org/package/2006/relationships"><Relationship Id="rId1" Type="http://schemas.microsoft.com/office/2006/relationships/activeXControlBinary" Target="activeX56.bin"/></Relationships>
</file>

<file path=xl/activeX/_rels/activeX57.xml.rels><?xml version="1.0" encoding="UTF-8" standalone="yes"?>
<Relationships xmlns="http://schemas.openxmlformats.org/package/2006/relationships"><Relationship Id="rId1" Type="http://schemas.microsoft.com/office/2006/relationships/activeXControlBinary" Target="activeX57.bin"/></Relationships>
</file>

<file path=xl/activeX/_rels/activeX58.xml.rels><?xml version="1.0" encoding="UTF-8" standalone="yes"?>
<Relationships xmlns="http://schemas.openxmlformats.org/package/2006/relationships"><Relationship Id="rId1" Type="http://schemas.microsoft.com/office/2006/relationships/activeXControlBinary" Target="activeX58.bin"/></Relationships>
</file>

<file path=xl/activeX/_rels/activeX59.xml.rels><?xml version="1.0" encoding="UTF-8" standalone="yes"?>
<Relationships xmlns="http://schemas.openxmlformats.org/package/2006/relationships"><Relationship Id="rId1" Type="http://schemas.microsoft.com/office/2006/relationships/activeXControlBinary" Target="activeX59.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60.xml.rels><?xml version="1.0" encoding="UTF-8" standalone="yes"?>
<Relationships xmlns="http://schemas.openxmlformats.org/package/2006/relationships"><Relationship Id="rId1" Type="http://schemas.microsoft.com/office/2006/relationships/activeXControlBinary" Target="activeX60.bin"/></Relationships>
</file>

<file path=xl/activeX/_rels/activeX61.xml.rels><?xml version="1.0" encoding="UTF-8" standalone="yes"?>
<Relationships xmlns="http://schemas.openxmlformats.org/package/2006/relationships"><Relationship Id="rId1" Type="http://schemas.microsoft.com/office/2006/relationships/activeXControlBinary" Target="activeX61.bin"/></Relationships>
</file>

<file path=xl/activeX/_rels/activeX62.xml.rels><?xml version="1.0" encoding="UTF-8" standalone="yes"?>
<Relationships xmlns="http://schemas.openxmlformats.org/package/2006/relationships"><Relationship Id="rId1" Type="http://schemas.microsoft.com/office/2006/relationships/activeXControlBinary" Target="activeX62.bin"/></Relationships>
</file>

<file path=xl/activeX/_rels/activeX63.xml.rels><?xml version="1.0" encoding="UTF-8" standalone="yes"?>
<Relationships xmlns="http://schemas.openxmlformats.org/package/2006/relationships"><Relationship Id="rId1" Type="http://schemas.microsoft.com/office/2006/relationships/activeXControlBinary" Target="activeX63.bin"/></Relationships>
</file>

<file path=xl/activeX/_rels/activeX64.xml.rels><?xml version="1.0" encoding="UTF-8" standalone="yes"?>
<Relationships xmlns="http://schemas.openxmlformats.org/package/2006/relationships"><Relationship Id="rId1" Type="http://schemas.microsoft.com/office/2006/relationships/activeXControlBinary" Target="activeX64.bin"/></Relationships>
</file>

<file path=xl/activeX/_rels/activeX65.xml.rels><?xml version="1.0" encoding="UTF-8" standalone="yes"?>
<Relationships xmlns="http://schemas.openxmlformats.org/package/2006/relationships"><Relationship Id="rId1" Type="http://schemas.microsoft.com/office/2006/relationships/activeXControlBinary" Target="activeX65.bin"/></Relationships>
</file>

<file path=xl/activeX/_rels/activeX66.xml.rels><?xml version="1.0" encoding="UTF-8" standalone="yes"?>
<Relationships xmlns="http://schemas.openxmlformats.org/package/2006/relationships"><Relationship Id="rId1" Type="http://schemas.microsoft.com/office/2006/relationships/activeXControlBinary" Target="activeX66.bin"/></Relationships>
</file>

<file path=xl/activeX/_rels/activeX67.xml.rels><?xml version="1.0" encoding="UTF-8" standalone="yes"?>
<Relationships xmlns="http://schemas.openxmlformats.org/package/2006/relationships"><Relationship Id="rId1" Type="http://schemas.microsoft.com/office/2006/relationships/activeXControlBinary" Target="activeX67.bin"/></Relationships>
</file>

<file path=xl/activeX/_rels/activeX68.xml.rels><?xml version="1.0" encoding="UTF-8" standalone="yes"?>
<Relationships xmlns="http://schemas.openxmlformats.org/package/2006/relationships"><Relationship Id="rId1" Type="http://schemas.microsoft.com/office/2006/relationships/activeXControlBinary" Target="activeX68.bin"/></Relationships>
</file>

<file path=xl/activeX/_rels/activeX69.xml.rels><?xml version="1.0" encoding="UTF-8" standalone="yes"?>
<Relationships xmlns="http://schemas.openxmlformats.org/package/2006/relationships"><Relationship Id="rId1" Type="http://schemas.microsoft.com/office/2006/relationships/activeXControlBinary" Target="activeX69.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70.xml.rels><?xml version="1.0" encoding="UTF-8" standalone="yes"?>
<Relationships xmlns="http://schemas.openxmlformats.org/package/2006/relationships"><Relationship Id="rId1" Type="http://schemas.microsoft.com/office/2006/relationships/activeXControlBinary" Target="activeX70.bin"/></Relationships>
</file>

<file path=xl/activeX/_rels/activeX71.xml.rels><?xml version="1.0" encoding="UTF-8" standalone="yes"?>
<Relationships xmlns="http://schemas.openxmlformats.org/package/2006/relationships"><Relationship Id="rId1" Type="http://schemas.microsoft.com/office/2006/relationships/activeXControlBinary" Target="activeX71.bin"/></Relationships>
</file>

<file path=xl/activeX/_rels/activeX72.xml.rels><?xml version="1.0" encoding="UTF-8" standalone="yes"?>
<Relationships xmlns="http://schemas.openxmlformats.org/package/2006/relationships"><Relationship Id="rId1" Type="http://schemas.microsoft.com/office/2006/relationships/activeXControlBinary" Target="activeX72.bin"/></Relationships>
</file>

<file path=xl/activeX/_rels/activeX73.xml.rels><?xml version="1.0" encoding="UTF-8" standalone="yes"?>
<Relationships xmlns="http://schemas.openxmlformats.org/package/2006/relationships"><Relationship Id="rId1" Type="http://schemas.microsoft.com/office/2006/relationships/activeXControlBinary" Target="activeX73.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68FBE40-B964-453C-BEA2-77F32F2C294F}" ax:persistence="persistStorage" r:id="rId1"/>
</file>

<file path=xl/activeX/activeX10.xml><?xml version="1.0" encoding="utf-8"?>
<ax:ocx xmlns:ax="http://schemas.microsoft.com/office/2006/activeX" xmlns:r="http://schemas.openxmlformats.org/officeDocument/2006/relationships" ax:classid="{4C599241-6926-101B-9992-00000B65C6F9}" ax:persistence="persistStreamInit" r:id="rId1"/>
</file>

<file path=xl/activeX/activeX11.xml><?xml version="1.0" encoding="utf-8"?>
<ax:ocx xmlns:ax="http://schemas.microsoft.com/office/2006/activeX" xmlns:r="http://schemas.openxmlformats.org/officeDocument/2006/relationships" ax:classid="{4C599241-6926-101B-9992-00000B65C6F9}" ax:persistence="persistStreamInit" r:id="rId1"/>
</file>

<file path=xl/activeX/activeX12.xml><?xml version="1.0" encoding="utf-8"?>
<ax:ocx xmlns:ax="http://schemas.microsoft.com/office/2006/activeX" xmlns:r="http://schemas.openxmlformats.org/officeDocument/2006/relationships" ax:classid="{4C599241-6926-101B-9992-00000B65C6F9}" ax:persistence="persistStreamInit" r:id="rId1"/>
</file>

<file path=xl/activeX/activeX13.xml><?xml version="1.0" encoding="utf-8"?>
<ax:ocx xmlns:ax="http://schemas.microsoft.com/office/2006/activeX" xmlns:r="http://schemas.openxmlformats.org/officeDocument/2006/relationships" ax:classid="{4C599241-6926-101B-9992-00000B65C6F9}" ax:persistence="persistStreamInit" r:id="rId1"/>
</file>

<file path=xl/activeX/activeX14.xml><?xml version="1.0" encoding="utf-8"?>
<ax:ocx xmlns:ax="http://schemas.microsoft.com/office/2006/activeX" xmlns:r="http://schemas.openxmlformats.org/officeDocument/2006/relationships" ax:classid="{4C599241-6926-101B-9992-00000B65C6F9}" ax:persistence="persistStreamInit" r:id="rId1"/>
</file>

<file path=xl/activeX/activeX15.xml><?xml version="1.0" encoding="utf-8"?>
<ax:ocx xmlns:ax="http://schemas.microsoft.com/office/2006/activeX" xmlns:r="http://schemas.openxmlformats.org/officeDocument/2006/relationships" ax:classid="{4C599241-6926-101B-9992-00000B65C6F9}" ax:persistence="persistStreamInit" r:id="rId1"/>
</file>

<file path=xl/activeX/activeX16.xml><?xml version="1.0" encoding="utf-8"?>
<ax:ocx xmlns:ax="http://schemas.microsoft.com/office/2006/activeX" xmlns:r="http://schemas.openxmlformats.org/officeDocument/2006/relationships" ax:classid="{4C599241-6926-101B-9992-00000B65C6F9}" ax:persistence="persistStreamInit" r:id="rId1"/>
</file>

<file path=xl/activeX/activeX17.xml><?xml version="1.0" encoding="utf-8"?>
<ax:ocx xmlns:ax="http://schemas.microsoft.com/office/2006/activeX" xmlns:r="http://schemas.openxmlformats.org/officeDocument/2006/relationships" ax:classid="{4C599241-6926-101B-9992-00000B65C6F9}" ax:persistence="persistStreamInit" r:id="rId1"/>
</file>

<file path=xl/activeX/activeX18.xml><?xml version="1.0" encoding="utf-8"?>
<ax:ocx xmlns:ax="http://schemas.microsoft.com/office/2006/activeX" xmlns:r="http://schemas.openxmlformats.org/officeDocument/2006/relationships" ax:classid="{4C599241-6926-101B-9992-00000B65C6F9}" ax:persistence="persistStreamInit" r:id="rId1"/>
</file>

<file path=xl/activeX/activeX19.xml><?xml version="1.0" encoding="utf-8"?>
<ax:ocx xmlns:ax="http://schemas.microsoft.com/office/2006/activeX" xmlns:r="http://schemas.openxmlformats.org/officeDocument/2006/relationships" ax:classid="{4C599241-6926-101B-9992-00000B65C6F9}" ax:persistence="persistStreamInit" r:id="rId1"/>
</file>

<file path=xl/activeX/activeX2.xml><?xml version="1.0" encoding="utf-8"?>
<ax:ocx xmlns:ax="http://schemas.microsoft.com/office/2006/activeX" xmlns:r="http://schemas.openxmlformats.org/officeDocument/2006/relationships" ax:classid="{4C599241-6926-101B-9992-00000B65C6F9}" ax:persistence="persistStreamInit" r:id="rId1"/>
</file>

<file path=xl/activeX/activeX20.xml><?xml version="1.0" encoding="utf-8"?>
<ax:ocx xmlns:ax="http://schemas.microsoft.com/office/2006/activeX" xmlns:r="http://schemas.openxmlformats.org/officeDocument/2006/relationships" ax:classid="{4C599241-6926-101B-9992-00000B65C6F9}" ax:persistence="persistStreamInit" r:id="rId1"/>
</file>

<file path=xl/activeX/activeX21.xml><?xml version="1.0" encoding="utf-8"?>
<ax:ocx xmlns:ax="http://schemas.microsoft.com/office/2006/activeX" xmlns:r="http://schemas.openxmlformats.org/officeDocument/2006/relationships" ax:classid="{4C599241-6926-101B-9992-00000B65C6F9}" ax:persistence="persistStreamInit" r:id="rId1"/>
</file>

<file path=xl/activeX/activeX22.xml><?xml version="1.0" encoding="utf-8"?>
<ax:ocx xmlns:ax="http://schemas.microsoft.com/office/2006/activeX" xmlns:r="http://schemas.openxmlformats.org/officeDocument/2006/relationships" ax:classid="{4C599241-6926-101B-9992-00000B65C6F9}" ax:persistence="persistStreamInit" r:id="rId1"/>
</file>

<file path=xl/activeX/activeX23.xml><?xml version="1.0" encoding="utf-8"?>
<ax:ocx xmlns:ax="http://schemas.microsoft.com/office/2006/activeX" xmlns:r="http://schemas.openxmlformats.org/officeDocument/2006/relationships" ax:classid="{4C599241-6926-101B-9992-00000B65C6F9}" ax:persistence="persistStreamInit" r:id="rId1"/>
</file>

<file path=xl/activeX/activeX24.xml><?xml version="1.0" encoding="utf-8"?>
<ax:ocx xmlns:ax="http://schemas.microsoft.com/office/2006/activeX" xmlns:r="http://schemas.openxmlformats.org/officeDocument/2006/relationships" ax:classid="{4C599241-6926-101B-9992-00000B65C6F9}" ax:persistence="persistStreamInit" r:id="rId1"/>
</file>

<file path=xl/activeX/activeX25.xml><?xml version="1.0" encoding="utf-8"?>
<ax:ocx xmlns:ax="http://schemas.microsoft.com/office/2006/activeX" xmlns:r="http://schemas.openxmlformats.org/officeDocument/2006/relationships" ax:classid="{4C599241-6926-101B-9992-00000B65C6F9}" ax:persistence="persistStreamInit" r:id="rId1"/>
</file>

<file path=xl/activeX/activeX26.xml><?xml version="1.0" encoding="utf-8"?>
<ax:ocx xmlns:ax="http://schemas.microsoft.com/office/2006/activeX" xmlns:r="http://schemas.openxmlformats.org/officeDocument/2006/relationships" ax:classid="{4C599241-6926-101B-9992-00000B65C6F9}" ax:persistence="persistStreamInit" r:id="rId1"/>
</file>

<file path=xl/activeX/activeX27.xml><?xml version="1.0" encoding="utf-8"?>
<ax:ocx xmlns:ax="http://schemas.microsoft.com/office/2006/activeX" xmlns:r="http://schemas.openxmlformats.org/officeDocument/2006/relationships" ax:classid="{4C599241-6926-101B-9992-00000B65C6F9}" ax:persistence="persistStreamInit" r:id="rId1"/>
</file>

<file path=xl/activeX/activeX28.xml><?xml version="1.0" encoding="utf-8"?>
<ax:ocx xmlns:ax="http://schemas.microsoft.com/office/2006/activeX" xmlns:r="http://schemas.openxmlformats.org/officeDocument/2006/relationships" ax:classid="{4C599241-6926-101B-9992-00000B65C6F9}" ax:persistence="persistStreamInit" r:id="rId1"/>
</file>

<file path=xl/activeX/activeX29.xml><?xml version="1.0" encoding="utf-8"?>
<ax:ocx xmlns:ax="http://schemas.microsoft.com/office/2006/activeX" xmlns:r="http://schemas.openxmlformats.org/officeDocument/2006/relationships" ax:classid="{4C599241-6926-101B-9992-00000B65C6F9}" ax:persistence="persistStreamInit" r:id="rId1"/>
</file>

<file path=xl/activeX/activeX3.xml><?xml version="1.0" encoding="utf-8"?>
<ax:ocx xmlns:ax="http://schemas.microsoft.com/office/2006/activeX" xmlns:r="http://schemas.openxmlformats.org/officeDocument/2006/relationships" ax:classid="{4C599241-6926-101B-9992-00000B65C6F9}" ax:persistence="persistStreamInit" r:id="rId1"/>
</file>

<file path=xl/activeX/activeX30.xml><?xml version="1.0" encoding="utf-8"?>
<ax:ocx xmlns:ax="http://schemas.microsoft.com/office/2006/activeX" xmlns:r="http://schemas.openxmlformats.org/officeDocument/2006/relationships" ax:classid="{4C599241-6926-101B-9992-00000B65C6F9}" ax:persistence="persistStreamInit" r:id="rId1"/>
</file>

<file path=xl/activeX/activeX31.xml><?xml version="1.0" encoding="utf-8"?>
<ax:ocx xmlns:ax="http://schemas.microsoft.com/office/2006/activeX" xmlns:r="http://schemas.openxmlformats.org/officeDocument/2006/relationships" ax:classid="{4C599241-6926-101B-9992-00000B65C6F9}" ax:persistence="persistStreamInit" r:id="rId1"/>
</file>

<file path=xl/activeX/activeX32.xml><?xml version="1.0" encoding="utf-8"?>
<ax:ocx xmlns:ax="http://schemas.microsoft.com/office/2006/activeX" xmlns:r="http://schemas.openxmlformats.org/officeDocument/2006/relationships" ax:classid="{4C599241-6926-101B-9992-00000B65C6F9}" ax:persistence="persistStreamInit" r:id="rId1"/>
</file>

<file path=xl/activeX/activeX33.xml><?xml version="1.0" encoding="utf-8"?>
<ax:ocx xmlns:ax="http://schemas.microsoft.com/office/2006/activeX" xmlns:r="http://schemas.openxmlformats.org/officeDocument/2006/relationships" ax:classid="{4C599241-6926-101B-9992-00000B65C6F9}" ax:persistence="persistStreamInit" r:id="rId1"/>
</file>

<file path=xl/activeX/activeX34.xml><?xml version="1.0" encoding="utf-8"?>
<ax:ocx xmlns:ax="http://schemas.microsoft.com/office/2006/activeX" xmlns:r="http://schemas.openxmlformats.org/officeDocument/2006/relationships" ax:classid="{4C599241-6926-101B-9992-00000B65C6F9}" ax:persistence="persistStreamInit" r:id="rId1"/>
</file>

<file path=xl/activeX/activeX35.xml><?xml version="1.0" encoding="utf-8"?>
<ax:ocx xmlns:ax="http://schemas.microsoft.com/office/2006/activeX" xmlns:r="http://schemas.openxmlformats.org/officeDocument/2006/relationships" ax:classid="{4C599241-6926-101B-9992-00000B65C6F9}" ax:persistence="persistStreamInit" r:id="rId1"/>
</file>

<file path=xl/activeX/activeX36.xml><?xml version="1.0" encoding="utf-8"?>
<ax:ocx xmlns:ax="http://schemas.microsoft.com/office/2006/activeX" xmlns:r="http://schemas.openxmlformats.org/officeDocument/2006/relationships" ax:classid="{4C599241-6926-101B-9992-00000B65C6F9}" ax:persistence="persistStreamInit" r:id="rId1"/>
</file>

<file path=xl/activeX/activeX37.xml><?xml version="1.0" encoding="utf-8"?>
<ax:ocx xmlns:ax="http://schemas.microsoft.com/office/2006/activeX" xmlns:r="http://schemas.openxmlformats.org/officeDocument/2006/relationships" ax:classid="{4C599241-6926-101B-9992-00000B65C6F9}" ax:persistence="persistStreamInit" r:id="rId1"/>
</file>

<file path=xl/activeX/activeX38.xml><?xml version="1.0" encoding="utf-8"?>
<ax:ocx xmlns:ax="http://schemas.microsoft.com/office/2006/activeX" xmlns:r="http://schemas.openxmlformats.org/officeDocument/2006/relationships" ax:classid="{4C599241-6926-101B-9992-00000B65C6F9}" ax:persistence="persistStreamInit" r:id="rId1"/>
</file>

<file path=xl/activeX/activeX39.xml><?xml version="1.0" encoding="utf-8"?>
<ax:ocx xmlns:ax="http://schemas.microsoft.com/office/2006/activeX" xmlns:r="http://schemas.openxmlformats.org/officeDocument/2006/relationships" ax:classid="{4C599241-6926-101B-9992-00000B65C6F9}" ax:persistence="persistStreamInit" r:id="rId1"/>
</file>

<file path=xl/activeX/activeX4.xml><?xml version="1.0" encoding="utf-8"?>
<ax:ocx xmlns:ax="http://schemas.microsoft.com/office/2006/activeX" xmlns:r="http://schemas.openxmlformats.org/officeDocument/2006/relationships" ax:classid="{4C599241-6926-101B-9992-00000B65C6F9}" ax:persistence="persistStreamInit" r:id="rId1"/>
</file>

<file path=xl/activeX/activeX40.xml><?xml version="1.0" encoding="utf-8"?>
<ax:ocx xmlns:ax="http://schemas.microsoft.com/office/2006/activeX" xmlns:r="http://schemas.openxmlformats.org/officeDocument/2006/relationships" ax:classid="{4C599241-6926-101B-9992-00000B65C6F9}" ax:persistence="persistStreamInit" r:id="rId1"/>
</file>

<file path=xl/activeX/activeX41.xml><?xml version="1.0" encoding="utf-8"?>
<ax:ocx xmlns:ax="http://schemas.microsoft.com/office/2006/activeX" xmlns:r="http://schemas.openxmlformats.org/officeDocument/2006/relationships" ax:classid="{4C599241-6926-101B-9992-00000B65C6F9}" ax:persistence="persistStreamInit" r:id="rId1"/>
</file>

<file path=xl/activeX/activeX42.xml><?xml version="1.0" encoding="utf-8"?>
<ax:ocx xmlns:ax="http://schemas.microsoft.com/office/2006/activeX" xmlns:r="http://schemas.openxmlformats.org/officeDocument/2006/relationships" ax:classid="{4C599241-6926-101B-9992-00000B65C6F9}" ax:persistence="persistStreamInit" r:id="rId1"/>
</file>

<file path=xl/activeX/activeX43.xml><?xml version="1.0" encoding="utf-8"?>
<ax:ocx xmlns:ax="http://schemas.microsoft.com/office/2006/activeX" xmlns:r="http://schemas.openxmlformats.org/officeDocument/2006/relationships" ax:classid="{4C599241-6926-101B-9992-00000B65C6F9}" ax:persistence="persistStreamInit" r:id="rId1"/>
</file>

<file path=xl/activeX/activeX44.xml><?xml version="1.0" encoding="utf-8"?>
<ax:ocx xmlns:ax="http://schemas.microsoft.com/office/2006/activeX" xmlns:r="http://schemas.openxmlformats.org/officeDocument/2006/relationships" ax:classid="{4C599241-6926-101B-9992-00000B65C6F9}" ax:persistence="persistStreamInit" r:id="rId1"/>
</file>

<file path=xl/activeX/activeX45.xml><?xml version="1.0" encoding="utf-8"?>
<ax:ocx xmlns:ax="http://schemas.microsoft.com/office/2006/activeX" xmlns:r="http://schemas.openxmlformats.org/officeDocument/2006/relationships" ax:classid="{4C599241-6926-101B-9992-00000B65C6F9}" ax:persistence="persistStreamInit" r:id="rId1"/>
</file>

<file path=xl/activeX/activeX46.xml><?xml version="1.0" encoding="utf-8"?>
<ax:ocx xmlns:ax="http://schemas.microsoft.com/office/2006/activeX" xmlns:r="http://schemas.openxmlformats.org/officeDocument/2006/relationships" ax:classid="{4C599241-6926-101B-9992-00000B65C6F9}" ax:persistence="persistStreamInit" r:id="rId1"/>
</file>

<file path=xl/activeX/activeX47.xml><?xml version="1.0" encoding="utf-8"?>
<ax:ocx xmlns:ax="http://schemas.microsoft.com/office/2006/activeX" xmlns:r="http://schemas.openxmlformats.org/officeDocument/2006/relationships" ax:classid="{4C599241-6926-101B-9992-00000B65C6F9}" ax:persistence="persistStreamInit" r:id="rId1"/>
</file>

<file path=xl/activeX/activeX48.xml><?xml version="1.0" encoding="utf-8"?>
<ax:ocx xmlns:ax="http://schemas.microsoft.com/office/2006/activeX" xmlns:r="http://schemas.openxmlformats.org/officeDocument/2006/relationships" ax:classid="{4C599241-6926-101B-9992-00000B65C6F9}" ax:persistence="persistStreamInit" r:id="rId1"/>
</file>

<file path=xl/activeX/activeX49.xml><?xml version="1.0" encoding="utf-8"?>
<ax:ocx xmlns:ax="http://schemas.microsoft.com/office/2006/activeX" xmlns:r="http://schemas.openxmlformats.org/officeDocument/2006/relationships" ax:classid="{4C599241-6926-101B-9992-00000B65C6F9}" ax:persistence="persistStreamInit" r:id="rId1"/>
</file>

<file path=xl/activeX/activeX5.xml><?xml version="1.0" encoding="utf-8"?>
<ax:ocx xmlns:ax="http://schemas.microsoft.com/office/2006/activeX" xmlns:r="http://schemas.openxmlformats.org/officeDocument/2006/relationships" ax:classid="{4C599241-6926-101B-9992-00000B65C6F9}" ax:persistence="persistStreamInit" r:id="rId1"/>
</file>

<file path=xl/activeX/activeX50.xml><?xml version="1.0" encoding="utf-8"?>
<ax:ocx xmlns:ax="http://schemas.microsoft.com/office/2006/activeX" xmlns:r="http://schemas.openxmlformats.org/officeDocument/2006/relationships" ax:classid="{4C599241-6926-101B-9992-00000B65C6F9}" ax:persistence="persistStreamInit" r:id="rId1"/>
</file>

<file path=xl/activeX/activeX51.xml><?xml version="1.0" encoding="utf-8"?>
<ax:ocx xmlns:ax="http://schemas.microsoft.com/office/2006/activeX" xmlns:r="http://schemas.openxmlformats.org/officeDocument/2006/relationships" ax:classid="{4C599241-6926-101B-9992-00000B65C6F9}" ax:persistence="persistStreamInit" r:id="rId1"/>
</file>

<file path=xl/activeX/activeX52.xml><?xml version="1.0" encoding="utf-8"?>
<ax:ocx xmlns:ax="http://schemas.microsoft.com/office/2006/activeX" xmlns:r="http://schemas.openxmlformats.org/officeDocument/2006/relationships" ax:classid="{4C599241-6926-101B-9992-00000B65C6F9}" ax:persistence="persistStreamInit" r:id="rId1"/>
</file>

<file path=xl/activeX/activeX53.xml><?xml version="1.0" encoding="utf-8"?>
<ax:ocx xmlns:ax="http://schemas.microsoft.com/office/2006/activeX" xmlns:r="http://schemas.openxmlformats.org/officeDocument/2006/relationships" ax:classid="{4C599241-6926-101B-9992-00000B65C6F9}" ax:persistence="persistStreamInit" r:id="rId1"/>
</file>

<file path=xl/activeX/activeX54.xml><?xml version="1.0" encoding="utf-8"?>
<ax:ocx xmlns:ax="http://schemas.microsoft.com/office/2006/activeX" xmlns:r="http://schemas.openxmlformats.org/officeDocument/2006/relationships" ax:classid="{4C599241-6926-101B-9992-00000B65C6F9}" ax:persistence="persistStreamInit" r:id="rId1"/>
</file>

<file path=xl/activeX/activeX55.xml><?xml version="1.0" encoding="utf-8"?>
<ax:ocx xmlns:ax="http://schemas.microsoft.com/office/2006/activeX" xmlns:r="http://schemas.openxmlformats.org/officeDocument/2006/relationships" ax:classid="{4C599241-6926-101B-9992-00000B65C6F9}" ax:persistence="persistStreamInit" r:id="rId1"/>
</file>

<file path=xl/activeX/activeX56.xml><?xml version="1.0" encoding="utf-8"?>
<ax:ocx xmlns:ax="http://schemas.microsoft.com/office/2006/activeX" xmlns:r="http://schemas.openxmlformats.org/officeDocument/2006/relationships" ax:classid="{4C599241-6926-101B-9992-00000B65C6F9}" ax:persistence="persistStreamInit" r:id="rId1"/>
</file>

<file path=xl/activeX/activeX57.xml><?xml version="1.0" encoding="utf-8"?>
<ax:ocx xmlns:ax="http://schemas.microsoft.com/office/2006/activeX" xmlns:r="http://schemas.openxmlformats.org/officeDocument/2006/relationships" ax:classid="{4C599241-6926-101B-9992-00000B65C6F9}" ax:persistence="persistStreamInit" r:id="rId1"/>
</file>

<file path=xl/activeX/activeX58.xml><?xml version="1.0" encoding="utf-8"?>
<ax:ocx xmlns:ax="http://schemas.microsoft.com/office/2006/activeX" xmlns:r="http://schemas.openxmlformats.org/officeDocument/2006/relationships" ax:classid="{4C599241-6926-101B-9992-00000B65C6F9}" ax:persistence="persistStreamInit" r:id="rId1"/>
</file>

<file path=xl/activeX/activeX59.xml><?xml version="1.0" encoding="utf-8"?>
<ax:ocx xmlns:ax="http://schemas.microsoft.com/office/2006/activeX" xmlns:r="http://schemas.openxmlformats.org/officeDocument/2006/relationships" ax:classid="{4C599241-6926-101B-9992-00000B65C6F9}" ax:persistence="persistStreamInit" r:id="rId1"/>
</file>

<file path=xl/activeX/activeX6.xml><?xml version="1.0" encoding="utf-8"?>
<ax:ocx xmlns:ax="http://schemas.microsoft.com/office/2006/activeX" xmlns:r="http://schemas.openxmlformats.org/officeDocument/2006/relationships" ax:classid="{4C599241-6926-101B-9992-00000B65C6F9}" ax:persistence="persistStreamInit" r:id="rId1"/>
</file>

<file path=xl/activeX/activeX60.xml><?xml version="1.0" encoding="utf-8"?>
<ax:ocx xmlns:ax="http://schemas.microsoft.com/office/2006/activeX" xmlns:r="http://schemas.openxmlformats.org/officeDocument/2006/relationships" ax:classid="{4C599241-6926-101B-9992-00000B65C6F9}" ax:persistence="persistStreamInit" r:id="rId1"/>
</file>

<file path=xl/activeX/activeX61.xml><?xml version="1.0" encoding="utf-8"?>
<ax:ocx xmlns:ax="http://schemas.microsoft.com/office/2006/activeX" xmlns:r="http://schemas.openxmlformats.org/officeDocument/2006/relationships" ax:classid="{4C599241-6926-101B-9992-00000B65C6F9}" ax:persistence="persistStreamInit" r:id="rId1"/>
</file>

<file path=xl/activeX/activeX62.xml><?xml version="1.0" encoding="utf-8"?>
<ax:ocx xmlns:ax="http://schemas.microsoft.com/office/2006/activeX" xmlns:r="http://schemas.openxmlformats.org/officeDocument/2006/relationships" ax:classid="{4C599241-6926-101B-9992-00000B65C6F9}" ax:persistence="persistStreamInit" r:id="rId1"/>
</file>

<file path=xl/activeX/activeX63.xml><?xml version="1.0" encoding="utf-8"?>
<ax:ocx xmlns:ax="http://schemas.microsoft.com/office/2006/activeX" xmlns:r="http://schemas.openxmlformats.org/officeDocument/2006/relationships" ax:classid="{4C599241-6926-101B-9992-00000B65C6F9}" ax:persistence="persistStreamInit" r:id="rId1"/>
</file>

<file path=xl/activeX/activeX64.xml><?xml version="1.0" encoding="utf-8"?>
<ax:ocx xmlns:ax="http://schemas.microsoft.com/office/2006/activeX" xmlns:r="http://schemas.openxmlformats.org/officeDocument/2006/relationships" ax:classid="{4C599241-6926-101B-9992-00000B65C6F9}" ax:persistence="persistStreamInit" r:id="rId1"/>
</file>

<file path=xl/activeX/activeX65.xml><?xml version="1.0" encoding="utf-8"?>
<ax:ocx xmlns:ax="http://schemas.microsoft.com/office/2006/activeX" xmlns:r="http://schemas.openxmlformats.org/officeDocument/2006/relationships" ax:classid="{4C599241-6926-101B-9992-00000B65C6F9}" ax:persistence="persistStreamInit" r:id="rId1"/>
</file>

<file path=xl/activeX/activeX66.xml><?xml version="1.0" encoding="utf-8"?>
<ax:ocx xmlns:ax="http://schemas.microsoft.com/office/2006/activeX" xmlns:r="http://schemas.openxmlformats.org/officeDocument/2006/relationships" ax:classid="{4C599241-6926-101B-9992-00000B65C6F9}" ax:persistence="persistStreamInit" r:id="rId1"/>
</file>

<file path=xl/activeX/activeX67.xml><?xml version="1.0" encoding="utf-8"?>
<ax:ocx xmlns:ax="http://schemas.microsoft.com/office/2006/activeX" xmlns:r="http://schemas.openxmlformats.org/officeDocument/2006/relationships" ax:classid="{4C599241-6926-101B-9992-00000B65C6F9}" ax:persistence="persistStreamInit" r:id="rId1"/>
</file>

<file path=xl/activeX/activeX68.xml><?xml version="1.0" encoding="utf-8"?>
<ax:ocx xmlns:ax="http://schemas.microsoft.com/office/2006/activeX" xmlns:r="http://schemas.openxmlformats.org/officeDocument/2006/relationships" ax:classid="{4C599241-6926-101B-9992-00000B65C6F9}" ax:persistence="persistStreamInit" r:id="rId1"/>
</file>

<file path=xl/activeX/activeX69.xml><?xml version="1.0" encoding="utf-8"?>
<ax:ocx xmlns:ax="http://schemas.microsoft.com/office/2006/activeX" xmlns:r="http://schemas.openxmlformats.org/officeDocument/2006/relationships" ax:classid="{4C599241-6926-101B-9992-00000B65C6F9}" ax:persistence="persistStreamInit" r:id="rId1"/>
</file>

<file path=xl/activeX/activeX7.xml><?xml version="1.0" encoding="utf-8"?>
<ax:ocx xmlns:ax="http://schemas.microsoft.com/office/2006/activeX" xmlns:r="http://schemas.openxmlformats.org/officeDocument/2006/relationships" ax:classid="{4C599241-6926-101B-9992-00000B65C6F9}" ax:persistence="persistStreamInit" r:id="rId1"/>
</file>

<file path=xl/activeX/activeX70.xml><?xml version="1.0" encoding="utf-8"?>
<ax:ocx xmlns:ax="http://schemas.microsoft.com/office/2006/activeX" xmlns:r="http://schemas.openxmlformats.org/officeDocument/2006/relationships" ax:classid="{4C599241-6926-101B-9992-00000B65C6F9}" ax:persistence="persistStreamInit" r:id="rId1"/>
</file>

<file path=xl/activeX/activeX71.xml><?xml version="1.0" encoding="utf-8"?>
<ax:ocx xmlns:ax="http://schemas.microsoft.com/office/2006/activeX" xmlns:r="http://schemas.openxmlformats.org/officeDocument/2006/relationships" ax:classid="{4C599241-6926-101B-9992-00000B65C6F9}" ax:persistence="persistStreamInit" r:id="rId1"/>
</file>

<file path=xl/activeX/activeX72.xml><?xml version="1.0" encoding="utf-8"?>
<ax:ocx xmlns:ax="http://schemas.microsoft.com/office/2006/activeX" xmlns:r="http://schemas.openxmlformats.org/officeDocument/2006/relationships" ax:classid="{4C599241-6926-101B-9992-00000B65C6F9}" ax:persistence="persistStreamInit" r:id="rId1"/>
</file>

<file path=xl/activeX/activeX73.xml><?xml version="1.0" encoding="utf-8"?>
<ax:ocx xmlns:ax="http://schemas.microsoft.com/office/2006/activeX" xmlns:r="http://schemas.openxmlformats.org/officeDocument/2006/relationships" ax:classid="{4C599241-6926-101B-9992-00000B65C6F9}" ax:persistence="persistStreamInit" r:id="rId1"/>
</file>

<file path=xl/activeX/activeX8.xml><?xml version="1.0" encoding="utf-8"?>
<ax:ocx xmlns:ax="http://schemas.microsoft.com/office/2006/activeX" xmlns:r="http://schemas.openxmlformats.org/officeDocument/2006/relationships" ax:classid="{4C599241-6926-101B-9992-00000B65C6F9}" ax:persistence="persistStreamInit" r:id="rId1"/>
</file>

<file path=xl/activeX/activeX9.xml><?xml version="1.0" encoding="utf-8"?>
<ax:ocx xmlns:ax="http://schemas.microsoft.com/office/2006/activeX" xmlns:r="http://schemas.openxmlformats.org/officeDocument/2006/relationships" ax:classid="{4C599241-6926-101B-9992-00000B65C6F9}" ax:persistence="persistStreamInit" r:id="rId1"/>
</file>

<file path=xl/drawings/_rels/drawing10.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1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1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1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14.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15.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16.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17.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18.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19.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6.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7.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8.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9.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9525</xdr:colOff>
          <xdr:row>0</xdr:row>
          <xdr:rowOff>9525</xdr:rowOff>
        </xdr:to>
        <xdr:sp macro="" textlink="">
          <xdr:nvSpPr>
            <xdr:cNvPr id="1026" name="TrinStgClass1" hidden="1">
              <a:extLst>
                <a:ext uri="{63B3BB69-23CF-44E3-9099-C40C66FF867C}">
                  <a14:compatExt spid="_x0000_s102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8</xdr:col>
      <xdr:colOff>939800</xdr:colOff>
      <xdr:row>1</xdr:row>
      <xdr:rowOff>6350</xdr:rowOff>
    </xdr:to>
    <xdr:pic>
      <xdr:nvPicPr>
        <xdr:cNvPr id="7"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2307950" y="25400"/>
          <a:ext cx="10160000" cy="990600"/>
        </a:xfrm>
        <a:prstGeom prst="rect">
          <a:avLst/>
        </a:prstGeom>
      </xdr:spPr>
    </xdr:pic>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3" name="SheetTitle"/>
        <xdr:cNvSpPr/>
      </xdr:nvSpPr>
      <xdr:spPr>
        <a:xfrm flipH="1">
          <a:off x="998548295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Subclassifications of assets, current/non-current</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5" name="SheetTitle"/>
        <xdr:cNvSpPr/>
      </xdr:nvSpPr>
      <xdr:spPr>
        <a:xfrm flipH="1">
          <a:off x="998548295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Subclassifications of assets, current/non-current</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6" name="SheetTitle"/>
        <xdr:cNvSpPr/>
      </xdr:nvSpPr>
      <xdr:spPr>
        <a:xfrm flipH="1">
          <a:off x="998548295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إيضاحات - التصنيفات الفرعية للموجودات، متداولة / غير متداولة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8" name="SheetTitle"/>
        <xdr:cNvSpPr/>
      </xdr:nvSpPr>
      <xdr:spPr>
        <a:xfrm>
          <a:off x="998548295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إيضاحات - التصنيفات الفرعية للموجودات، متداولة / غير متداولة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142875</xdr:colOff>
          <xdr:row>0</xdr:row>
          <xdr:rowOff>762000</xdr:rowOff>
        </xdr:to>
        <xdr:sp macro="" textlink="">
          <xdr:nvSpPr>
            <xdr:cNvPr id="15434" name="HomeBtn" hidden="1">
              <a:extLst>
                <a:ext uri="{63B3BB69-23CF-44E3-9099-C40C66FF867C}">
                  <a14:compatExt spid="_x0000_s15434"/>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333375</xdr:colOff>
          <xdr:row>0</xdr:row>
          <xdr:rowOff>123825</xdr:rowOff>
        </xdr:from>
        <xdr:to>
          <xdr:col>4</xdr:col>
          <xdr:colOff>971550</xdr:colOff>
          <xdr:row>0</xdr:row>
          <xdr:rowOff>762000</xdr:rowOff>
        </xdr:to>
        <xdr:sp macro="" textlink="">
          <xdr:nvSpPr>
            <xdr:cNvPr id="15435" name="ToolboxBtn" hidden="1">
              <a:extLst>
                <a:ext uri="{63B3BB69-23CF-44E3-9099-C40C66FF867C}">
                  <a14:compatExt spid="_x0000_s15435"/>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1162050</xdr:colOff>
          <xdr:row>0</xdr:row>
          <xdr:rowOff>123825</xdr:rowOff>
        </xdr:from>
        <xdr:to>
          <xdr:col>5</xdr:col>
          <xdr:colOff>285750</xdr:colOff>
          <xdr:row>0</xdr:row>
          <xdr:rowOff>762000</xdr:rowOff>
        </xdr:to>
        <xdr:sp macro="" textlink="">
          <xdr:nvSpPr>
            <xdr:cNvPr id="15436" name="HelpBtn" hidden="1">
              <a:extLst>
                <a:ext uri="{63B3BB69-23CF-44E3-9099-C40C66FF867C}">
                  <a14:compatExt spid="_x0000_s15436"/>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476250</xdr:colOff>
          <xdr:row>0</xdr:row>
          <xdr:rowOff>123825</xdr:rowOff>
        </xdr:from>
        <xdr:to>
          <xdr:col>5</xdr:col>
          <xdr:colOff>1104900</xdr:colOff>
          <xdr:row>0</xdr:row>
          <xdr:rowOff>762000</xdr:rowOff>
        </xdr:to>
        <xdr:sp macro="" textlink="">
          <xdr:nvSpPr>
            <xdr:cNvPr id="15437" name="LegendBtn" hidden="1">
              <a:extLst>
                <a:ext uri="{63B3BB69-23CF-44E3-9099-C40C66FF867C}">
                  <a14:compatExt spid="_x0000_s15437"/>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9</xdr:col>
      <xdr:colOff>568325</xdr:colOff>
      <xdr:row>1</xdr:row>
      <xdr:rowOff>6350</xdr:rowOff>
    </xdr:to>
    <xdr:pic>
      <xdr:nvPicPr>
        <xdr:cNvPr id="6"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1298300" y="25400"/>
          <a:ext cx="10160000" cy="990600"/>
        </a:xfrm>
        <a:prstGeom prst="rect">
          <a:avLst/>
        </a:prstGeom>
      </xdr:spPr>
    </xdr:pic>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3" name="SheetTitle"/>
        <xdr:cNvSpPr/>
      </xdr:nvSpPr>
      <xdr:spPr>
        <a:xfrm flipH="1">
          <a:off x="998447330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Subclassifications of liabilities and equities, current/non-current</a:t>
          </a: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5" name="SheetTitle"/>
        <xdr:cNvSpPr/>
      </xdr:nvSpPr>
      <xdr:spPr>
        <a:xfrm flipH="1">
          <a:off x="99844733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إيضاحات - التصنيفات الفرعية للمطلوبات وحقوق الملكية، متداولة / غير متداولة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7" name="SheetTitle"/>
        <xdr:cNvSpPr/>
      </xdr:nvSpPr>
      <xdr:spPr>
        <a:xfrm>
          <a:off x="99844733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إيضاحات - التصنيفات الفرعية للمطلوبات وحقوق الملكية، متداولة / غير متداولة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3</xdr:col>
          <xdr:colOff>2857500</xdr:colOff>
          <xdr:row>0</xdr:row>
          <xdr:rowOff>762000</xdr:rowOff>
        </xdr:to>
        <xdr:sp macro="" textlink="">
          <xdr:nvSpPr>
            <xdr:cNvPr id="25625" name="HomeBtn" hidden="1">
              <a:extLst>
                <a:ext uri="{63B3BB69-23CF-44E3-9099-C40C66FF867C}">
                  <a14:compatExt spid="_x0000_s25625"/>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3048000</xdr:colOff>
          <xdr:row>0</xdr:row>
          <xdr:rowOff>123825</xdr:rowOff>
        </xdr:from>
        <xdr:to>
          <xdr:col>4</xdr:col>
          <xdr:colOff>304800</xdr:colOff>
          <xdr:row>0</xdr:row>
          <xdr:rowOff>762000</xdr:rowOff>
        </xdr:to>
        <xdr:sp macro="" textlink="">
          <xdr:nvSpPr>
            <xdr:cNvPr id="25626" name="ToolboxBtn" hidden="1">
              <a:extLst>
                <a:ext uri="{63B3BB69-23CF-44E3-9099-C40C66FF867C}">
                  <a14:compatExt spid="_x0000_s25626"/>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495300</xdr:colOff>
          <xdr:row>0</xdr:row>
          <xdr:rowOff>123825</xdr:rowOff>
        </xdr:from>
        <xdr:to>
          <xdr:col>4</xdr:col>
          <xdr:colOff>1133475</xdr:colOff>
          <xdr:row>0</xdr:row>
          <xdr:rowOff>762000</xdr:rowOff>
        </xdr:to>
        <xdr:sp macro="" textlink="">
          <xdr:nvSpPr>
            <xdr:cNvPr id="25627" name="HelpBtn" hidden="1">
              <a:extLst>
                <a:ext uri="{63B3BB69-23CF-44E3-9099-C40C66FF867C}">
                  <a14:compatExt spid="_x0000_s25627"/>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1323975</xdr:colOff>
          <xdr:row>0</xdr:row>
          <xdr:rowOff>123825</xdr:rowOff>
        </xdr:from>
        <xdr:to>
          <xdr:col>5</xdr:col>
          <xdr:colOff>438150</xdr:colOff>
          <xdr:row>0</xdr:row>
          <xdr:rowOff>762000</xdr:rowOff>
        </xdr:to>
        <xdr:sp macro="" textlink="">
          <xdr:nvSpPr>
            <xdr:cNvPr id="25628" name="LegendBtn" hidden="1">
              <a:extLst>
                <a:ext uri="{63B3BB69-23CF-44E3-9099-C40C66FF867C}">
                  <a14:compatExt spid="_x0000_s25628"/>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8</xdr:col>
      <xdr:colOff>939800</xdr:colOff>
      <xdr:row>1</xdr:row>
      <xdr:rowOff>6350</xdr:rowOff>
    </xdr:to>
    <xdr:pic>
      <xdr:nvPicPr>
        <xdr:cNvPr id="2"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2974700" y="25400"/>
          <a:ext cx="10160000" cy="990600"/>
        </a:xfrm>
        <a:prstGeom prst="rect">
          <a:avLst/>
        </a:prstGeom>
      </xdr:spPr>
    </xdr:pic>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3" name="SheetTitle"/>
        <xdr:cNvSpPr/>
      </xdr:nvSpPr>
      <xdr:spPr>
        <a:xfrm flipH="1">
          <a:off x="998614970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Subclassifications of assets, order of liquidity</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5" name="SheetTitle"/>
        <xdr:cNvSpPr/>
      </xdr:nvSpPr>
      <xdr:spPr>
        <a:xfrm flipH="1">
          <a:off x="998614970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Subclassifications of assets, order of liquidity</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6" name="SheetTitle"/>
        <xdr:cNvSpPr/>
      </xdr:nvSpPr>
      <xdr:spPr>
        <a:xfrm>
          <a:off x="99861497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إيضاحات - التصنيفات الفرعية للموجودات، حسب السيولة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142875</xdr:colOff>
          <xdr:row>0</xdr:row>
          <xdr:rowOff>762000</xdr:rowOff>
        </xdr:to>
        <xdr:sp macro="" textlink="">
          <xdr:nvSpPr>
            <xdr:cNvPr id="14402" name="HomeBtn" hidden="1">
              <a:extLst>
                <a:ext uri="{63B3BB69-23CF-44E3-9099-C40C66FF867C}">
                  <a14:compatExt spid="_x0000_s14402"/>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333375</xdr:colOff>
          <xdr:row>0</xdr:row>
          <xdr:rowOff>123825</xdr:rowOff>
        </xdr:from>
        <xdr:to>
          <xdr:col>4</xdr:col>
          <xdr:colOff>971550</xdr:colOff>
          <xdr:row>0</xdr:row>
          <xdr:rowOff>762000</xdr:rowOff>
        </xdr:to>
        <xdr:sp macro="" textlink="">
          <xdr:nvSpPr>
            <xdr:cNvPr id="14403" name="ToolboxBtn" hidden="1">
              <a:extLst>
                <a:ext uri="{63B3BB69-23CF-44E3-9099-C40C66FF867C}">
                  <a14:compatExt spid="_x0000_s14403"/>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1162050</xdr:colOff>
          <xdr:row>0</xdr:row>
          <xdr:rowOff>123825</xdr:rowOff>
        </xdr:from>
        <xdr:to>
          <xdr:col>5</xdr:col>
          <xdr:colOff>285750</xdr:colOff>
          <xdr:row>0</xdr:row>
          <xdr:rowOff>762000</xdr:rowOff>
        </xdr:to>
        <xdr:sp macro="" textlink="">
          <xdr:nvSpPr>
            <xdr:cNvPr id="14404" name="HelpBtn" hidden="1">
              <a:extLst>
                <a:ext uri="{63B3BB69-23CF-44E3-9099-C40C66FF867C}">
                  <a14:compatExt spid="_x0000_s14404"/>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476250</xdr:colOff>
          <xdr:row>0</xdr:row>
          <xdr:rowOff>123825</xdr:rowOff>
        </xdr:from>
        <xdr:to>
          <xdr:col>5</xdr:col>
          <xdr:colOff>1104900</xdr:colOff>
          <xdr:row>0</xdr:row>
          <xdr:rowOff>762000</xdr:rowOff>
        </xdr:to>
        <xdr:sp macro="" textlink="">
          <xdr:nvSpPr>
            <xdr:cNvPr id="14405" name="LegendBtn" hidden="1">
              <a:extLst>
                <a:ext uri="{63B3BB69-23CF-44E3-9099-C40C66FF867C}">
                  <a14:compatExt spid="_x0000_s14405"/>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8</xdr:col>
      <xdr:colOff>473075</xdr:colOff>
      <xdr:row>1</xdr:row>
      <xdr:rowOff>6350</xdr:rowOff>
    </xdr:to>
    <xdr:pic>
      <xdr:nvPicPr>
        <xdr:cNvPr id="6"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3108050" y="25400"/>
          <a:ext cx="10160000" cy="990600"/>
        </a:xfrm>
        <a:prstGeom prst="rect">
          <a:avLst/>
        </a:prstGeom>
      </xdr:spPr>
    </xdr:pic>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3" name="SheetTitle"/>
        <xdr:cNvSpPr/>
      </xdr:nvSpPr>
      <xdr:spPr>
        <a:xfrm flipH="1">
          <a:off x="998628305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Analysis of income and expense</a:t>
          </a: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5" name="SheetTitle"/>
        <xdr:cNvSpPr/>
      </xdr:nvSpPr>
      <xdr:spPr>
        <a:xfrm flipH="1">
          <a:off x="998628305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إيضاحات - تحليل الدخل والمصاريف</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7" name="SheetTitle"/>
        <xdr:cNvSpPr/>
      </xdr:nvSpPr>
      <xdr:spPr>
        <a:xfrm>
          <a:off x="998628305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إيضاحات - تحليل الدخل والمصاريف</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3</xdr:col>
          <xdr:colOff>2857500</xdr:colOff>
          <xdr:row>0</xdr:row>
          <xdr:rowOff>762000</xdr:rowOff>
        </xdr:to>
        <xdr:sp macro="" textlink="">
          <xdr:nvSpPr>
            <xdr:cNvPr id="27683" name="HomeBtn" hidden="1">
              <a:extLst>
                <a:ext uri="{63B3BB69-23CF-44E3-9099-C40C66FF867C}">
                  <a14:compatExt spid="_x0000_s27683"/>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3048000</xdr:colOff>
          <xdr:row>0</xdr:row>
          <xdr:rowOff>123825</xdr:rowOff>
        </xdr:from>
        <xdr:to>
          <xdr:col>4</xdr:col>
          <xdr:colOff>304800</xdr:colOff>
          <xdr:row>0</xdr:row>
          <xdr:rowOff>762000</xdr:rowOff>
        </xdr:to>
        <xdr:sp macro="" textlink="">
          <xdr:nvSpPr>
            <xdr:cNvPr id="27684" name="ToolboxBtn" hidden="1">
              <a:extLst>
                <a:ext uri="{63B3BB69-23CF-44E3-9099-C40C66FF867C}">
                  <a14:compatExt spid="_x0000_s27684"/>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495300</xdr:colOff>
          <xdr:row>0</xdr:row>
          <xdr:rowOff>123825</xdr:rowOff>
        </xdr:from>
        <xdr:to>
          <xdr:col>4</xdr:col>
          <xdr:colOff>1133475</xdr:colOff>
          <xdr:row>0</xdr:row>
          <xdr:rowOff>762000</xdr:rowOff>
        </xdr:to>
        <xdr:sp macro="" textlink="">
          <xdr:nvSpPr>
            <xdr:cNvPr id="27685" name="HelpBtn" hidden="1">
              <a:extLst>
                <a:ext uri="{63B3BB69-23CF-44E3-9099-C40C66FF867C}">
                  <a14:compatExt spid="_x0000_s27685"/>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1323975</xdr:colOff>
          <xdr:row>0</xdr:row>
          <xdr:rowOff>123825</xdr:rowOff>
        </xdr:from>
        <xdr:to>
          <xdr:col>5</xdr:col>
          <xdr:colOff>438150</xdr:colOff>
          <xdr:row>0</xdr:row>
          <xdr:rowOff>762000</xdr:rowOff>
        </xdr:to>
        <xdr:sp macro="" textlink="">
          <xdr:nvSpPr>
            <xdr:cNvPr id="27686" name="LegendBtn" hidden="1">
              <a:extLst>
                <a:ext uri="{63B3BB69-23CF-44E3-9099-C40C66FF867C}">
                  <a14:compatExt spid="_x0000_s27686"/>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11</xdr:col>
      <xdr:colOff>454025</xdr:colOff>
      <xdr:row>1</xdr:row>
      <xdr:rowOff>6350</xdr:rowOff>
    </xdr:to>
    <xdr:pic>
      <xdr:nvPicPr>
        <xdr:cNvPr id="6"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0526775" y="25400"/>
          <a:ext cx="10160000" cy="990600"/>
        </a:xfrm>
        <a:prstGeom prst="rect">
          <a:avLst/>
        </a:prstGeom>
      </xdr:spPr>
    </xdr:pic>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3" name="SheetTitle"/>
        <xdr:cNvSpPr/>
      </xdr:nvSpPr>
      <xdr:spPr>
        <a:xfrm flipH="1">
          <a:off x="998370177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List of notes</a:t>
          </a: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5" name="SheetTitle"/>
        <xdr:cNvSpPr/>
      </xdr:nvSpPr>
      <xdr:spPr>
        <a:xfrm flipH="1">
          <a:off x="99837017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إيضاحات - قائمة الإيضاحات</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7" name="SheetTitle"/>
        <xdr:cNvSpPr/>
      </xdr:nvSpPr>
      <xdr:spPr>
        <a:xfrm>
          <a:off x="99837017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إيضاحات - قائمة الإيضاحات</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3</xdr:col>
          <xdr:colOff>2857500</xdr:colOff>
          <xdr:row>0</xdr:row>
          <xdr:rowOff>762000</xdr:rowOff>
        </xdr:to>
        <xdr:sp macro="" textlink="">
          <xdr:nvSpPr>
            <xdr:cNvPr id="28697" name="HomeBtn" hidden="1">
              <a:extLst>
                <a:ext uri="{63B3BB69-23CF-44E3-9099-C40C66FF867C}">
                  <a14:compatExt spid="_x0000_s28697"/>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3048000</xdr:colOff>
          <xdr:row>0</xdr:row>
          <xdr:rowOff>123825</xdr:rowOff>
        </xdr:from>
        <xdr:to>
          <xdr:col>4</xdr:col>
          <xdr:colOff>304800</xdr:colOff>
          <xdr:row>0</xdr:row>
          <xdr:rowOff>762000</xdr:rowOff>
        </xdr:to>
        <xdr:sp macro="" textlink="">
          <xdr:nvSpPr>
            <xdr:cNvPr id="28698" name="ToolboxBtn" hidden="1">
              <a:extLst>
                <a:ext uri="{63B3BB69-23CF-44E3-9099-C40C66FF867C}">
                  <a14:compatExt spid="_x0000_s28698"/>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495300</xdr:colOff>
          <xdr:row>0</xdr:row>
          <xdr:rowOff>123825</xdr:rowOff>
        </xdr:from>
        <xdr:to>
          <xdr:col>4</xdr:col>
          <xdr:colOff>1133475</xdr:colOff>
          <xdr:row>0</xdr:row>
          <xdr:rowOff>762000</xdr:rowOff>
        </xdr:to>
        <xdr:sp macro="" textlink="">
          <xdr:nvSpPr>
            <xdr:cNvPr id="28699" name="HelpBtn" hidden="1">
              <a:extLst>
                <a:ext uri="{63B3BB69-23CF-44E3-9099-C40C66FF867C}">
                  <a14:compatExt spid="_x0000_s28699"/>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1323975</xdr:colOff>
          <xdr:row>0</xdr:row>
          <xdr:rowOff>123825</xdr:rowOff>
        </xdr:from>
        <xdr:to>
          <xdr:col>5</xdr:col>
          <xdr:colOff>438150</xdr:colOff>
          <xdr:row>0</xdr:row>
          <xdr:rowOff>762000</xdr:rowOff>
        </xdr:to>
        <xdr:sp macro="" textlink="">
          <xdr:nvSpPr>
            <xdr:cNvPr id="28700" name="LegendBtn" hidden="1">
              <a:extLst>
                <a:ext uri="{63B3BB69-23CF-44E3-9099-C40C66FF867C}">
                  <a14:compatExt spid="_x0000_s28700"/>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8</xdr:col>
      <xdr:colOff>1139825</xdr:colOff>
      <xdr:row>1</xdr:row>
      <xdr:rowOff>6350</xdr:rowOff>
    </xdr:to>
    <xdr:pic>
      <xdr:nvPicPr>
        <xdr:cNvPr id="7"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9680300" y="25400"/>
          <a:ext cx="10160000" cy="990600"/>
        </a:xfrm>
        <a:prstGeom prst="rect">
          <a:avLst/>
        </a:prstGeom>
      </xdr:spPr>
    </xdr:pic>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3" name="SheetTitle"/>
        <xdr:cNvSpPr/>
      </xdr:nvSpPr>
      <xdr:spPr>
        <a:xfrm flipH="1">
          <a:off x="999285530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Property, plant and equipment</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5" name="SheetTitle"/>
        <xdr:cNvSpPr/>
      </xdr:nvSpPr>
      <xdr:spPr>
        <a:xfrm flipH="1">
          <a:off x="999285530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Property, plant and equipment</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6" name="SheetTitle"/>
        <xdr:cNvSpPr/>
      </xdr:nvSpPr>
      <xdr:spPr>
        <a:xfrm flipH="1">
          <a:off x="99928553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إيضاحات - الممتلكات والآلات والمعدات</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8" name="SheetTitle"/>
        <xdr:cNvSpPr/>
      </xdr:nvSpPr>
      <xdr:spPr>
        <a:xfrm>
          <a:off x="99928553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إيضاحات - الممتلكات والآلات والمعدات</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142875</xdr:colOff>
          <xdr:row>0</xdr:row>
          <xdr:rowOff>762000</xdr:rowOff>
        </xdr:to>
        <xdr:sp macro="" textlink="">
          <xdr:nvSpPr>
            <xdr:cNvPr id="13363" name="HomeBtn" hidden="1">
              <a:extLst>
                <a:ext uri="{63B3BB69-23CF-44E3-9099-C40C66FF867C}">
                  <a14:compatExt spid="_x0000_s13363"/>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333375</xdr:colOff>
          <xdr:row>0</xdr:row>
          <xdr:rowOff>123825</xdr:rowOff>
        </xdr:from>
        <xdr:to>
          <xdr:col>4</xdr:col>
          <xdr:colOff>971550</xdr:colOff>
          <xdr:row>0</xdr:row>
          <xdr:rowOff>762000</xdr:rowOff>
        </xdr:to>
        <xdr:sp macro="" textlink="">
          <xdr:nvSpPr>
            <xdr:cNvPr id="13364" name="ToolboxBtn" hidden="1">
              <a:extLst>
                <a:ext uri="{63B3BB69-23CF-44E3-9099-C40C66FF867C}">
                  <a14:compatExt spid="_x0000_s13364"/>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1162050</xdr:colOff>
          <xdr:row>0</xdr:row>
          <xdr:rowOff>123825</xdr:rowOff>
        </xdr:from>
        <xdr:to>
          <xdr:col>5</xdr:col>
          <xdr:colOff>285750</xdr:colOff>
          <xdr:row>0</xdr:row>
          <xdr:rowOff>762000</xdr:rowOff>
        </xdr:to>
        <xdr:sp macro="" textlink="">
          <xdr:nvSpPr>
            <xdr:cNvPr id="13365" name="HelpBtn" hidden="1">
              <a:extLst>
                <a:ext uri="{63B3BB69-23CF-44E3-9099-C40C66FF867C}">
                  <a14:compatExt spid="_x0000_s13365"/>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476250</xdr:colOff>
          <xdr:row>0</xdr:row>
          <xdr:rowOff>123825</xdr:rowOff>
        </xdr:from>
        <xdr:to>
          <xdr:col>5</xdr:col>
          <xdr:colOff>1104900</xdr:colOff>
          <xdr:row>0</xdr:row>
          <xdr:rowOff>762000</xdr:rowOff>
        </xdr:to>
        <xdr:sp macro="" textlink="">
          <xdr:nvSpPr>
            <xdr:cNvPr id="13366" name="LegendBtn" hidden="1">
              <a:extLst>
                <a:ext uri="{63B3BB69-23CF-44E3-9099-C40C66FF867C}">
                  <a14:compatExt spid="_x0000_s13366"/>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16.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9</xdr:col>
      <xdr:colOff>330200</xdr:colOff>
      <xdr:row>1</xdr:row>
      <xdr:rowOff>6350</xdr:rowOff>
    </xdr:to>
    <xdr:pic>
      <xdr:nvPicPr>
        <xdr:cNvPr id="7"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1536425" y="25400"/>
          <a:ext cx="10160000" cy="990600"/>
        </a:xfrm>
        <a:prstGeom prst="rect">
          <a:avLst/>
        </a:prstGeom>
      </xdr:spPr>
    </xdr:pic>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3" name="SheetTitle"/>
        <xdr:cNvSpPr/>
      </xdr:nvSpPr>
      <xdr:spPr>
        <a:xfrm flipH="1">
          <a:off x="998471142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Financial assets, current and non-current</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5" name="SheetTitle"/>
        <xdr:cNvSpPr/>
      </xdr:nvSpPr>
      <xdr:spPr>
        <a:xfrm flipH="1">
          <a:off x="998471142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Financial assets, current and non-current</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6" name="SheetTitle"/>
        <xdr:cNvSpPr/>
      </xdr:nvSpPr>
      <xdr:spPr>
        <a:xfrm flipH="1">
          <a:off x="998471142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إيضاحات - الموجودات المالية، متداولة وغير متداولة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8" name="SheetTitle"/>
        <xdr:cNvSpPr/>
      </xdr:nvSpPr>
      <xdr:spPr>
        <a:xfrm>
          <a:off x="998471142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إيضاحات - الموجودات المالية، متداولة وغير متداولة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142875</xdr:colOff>
          <xdr:row>0</xdr:row>
          <xdr:rowOff>762000</xdr:rowOff>
        </xdr:to>
        <xdr:sp macro="" textlink="">
          <xdr:nvSpPr>
            <xdr:cNvPr id="12331" name="HomeBtn" hidden="1">
              <a:extLst>
                <a:ext uri="{63B3BB69-23CF-44E3-9099-C40C66FF867C}">
                  <a14:compatExt spid="_x0000_s12331"/>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333375</xdr:colOff>
          <xdr:row>0</xdr:row>
          <xdr:rowOff>123825</xdr:rowOff>
        </xdr:from>
        <xdr:to>
          <xdr:col>4</xdr:col>
          <xdr:colOff>971550</xdr:colOff>
          <xdr:row>0</xdr:row>
          <xdr:rowOff>762000</xdr:rowOff>
        </xdr:to>
        <xdr:sp macro="" textlink="">
          <xdr:nvSpPr>
            <xdr:cNvPr id="12332" name="ToolboxBtn" hidden="1">
              <a:extLst>
                <a:ext uri="{63B3BB69-23CF-44E3-9099-C40C66FF867C}">
                  <a14:compatExt spid="_x0000_s12332"/>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1162050</xdr:colOff>
          <xdr:row>0</xdr:row>
          <xdr:rowOff>123825</xdr:rowOff>
        </xdr:from>
        <xdr:to>
          <xdr:col>5</xdr:col>
          <xdr:colOff>285750</xdr:colOff>
          <xdr:row>0</xdr:row>
          <xdr:rowOff>762000</xdr:rowOff>
        </xdr:to>
        <xdr:sp macro="" textlink="">
          <xdr:nvSpPr>
            <xdr:cNvPr id="12333" name="HelpBtn" hidden="1">
              <a:extLst>
                <a:ext uri="{63B3BB69-23CF-44E3-9099-C40C66FF867C}">
                  <a14:compatExt spid="_x0000_s12333"/>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476250</xdr:colOff>
          <xdr:row>0</xdr:row>
          <xdr:rowOff>123825</xdr:rowOff>
        </xdr:from>
        <xdr:to>
          <xdr:col>5</xdr:col>
          <xdr:colOff>1104900</xdr:colOff>
          <xdr:row>0</xdr:row>
          <xdr:rowOff>762000</xdr:rowOff>
        </xdr:to>
        <xdr:sp macro="" textlink="">
          <xdr:nvSpPr>
            <xdr:cNvPr id="12334" name="LegendBtn" hidden="1">
              <a:extLst>
                <a:ext uri="{63B3BB69-23CF-44E3-9099-C40C66FF867C}">
                  <a14:compatExt spid="_x0000_s12334"/>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9</xdr:col>
      <xdr:colOff>330200</xdr:colOff>
      <xdr:row>1</xdr:row>
      <xdr:rowOff>6350</xdr:rowOff>
    </xdr:to>
    <xdr:pic>
      <xdr:nvPicPr>
        <xdr:cNvPr id="2"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1869800" y="25400"/>
          <a:ext cx="10160000" cy="990600"/>
        </a:xfrm>
        <a:prstGeom prst="rect">
          <a:avLst/>
        </a:prstGeom>
      </xdr:spPr>
    </xdr:pic>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3" name="SheetTitle"/>
        <xdr:cNvSpPr/>
      </xdr:nvSpPr>
      <xdr:spPr>
        <a:xfrm flipH="1">
          <a:off x="998504480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Financial assets</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5" name="SheetTitle"/>
        <xdr:cNvSpPr/>
      </xdr:nvSpPr>
      <xdr:spPr>
        <a:xfrm flipH="1">
          <a:off x="998504480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Financial assets</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6" name="SheetTitle"/>
        <xdr:cNvSpPr/>
      </xdr:nvSpPr>
      <xdr:spPr>
        <a:xfrm>
          <a:off x="99850448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إيضاحات - الموجودات المالية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142875</xdr:colOff>
          <xdr:row>0</xdr:row>
          <xdr:rowOff>762000</xdr:rowOff>
        </xdr:to>
        <xdr:sp macro="" textlink="">
          <xdr:nvSpPr>
            <xdr:cNvPr id="11303" name="HomeBtn" hidden="1">
              <a:extLst>
                <a:ext uri="{63B3BB69-23CF-44E3-9099-C40C66FF867C}">
                  <a14:compatExt spid="_x0000_s11303"/>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333375</xdr:colOff>
          <xdr:row>0</xdr:row>
          <xdr:rowOff>123825</xdr:rowOff>
        </xdr:from>
        <xdr:to>
          <xdr:col>4</xdr:col>
          <xdr:colOff>971550</xdr:colOff>
          <xdr:row>0</xdr:row>
          <xdr:rowOff>762000</xdr:rowOff>
        </xdr:to>
        <xdr:sp macro="" textlink="">
          <xdr:nvSpPr>
            <xdr:cNvPr id="11304" name="ToolboxBtn" hidden="1">
              <a:extLst>
                <a:ext uri="{63B3BB69-23CF-44E3-9099-C40C66FF867C}">
                  <a14:compatExt spid="_x0000_s11304"/>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1162050</xdr:colOff>
          <xdr:row>0</xdr:row>
          <xdr:rowOff>123825</xdr:rowOff>
        </xdr:from>
        <xdr:to>
          <xdr:col>5</xdr:col>
          <xdr:colOff>285750</xdr:colOff>
          <xdr:row>0</xdr:row>
          <xdr:rowOff>762000</xdr:rowOff>
        </xdr:to>
        <xdr:sp macro="" textlink="">
          <xdr:nvSpPr>
            <xdr:cNvPr id="11305" name="HelpBtn" hidden="1">
              <a:extLst>
                <a:ext uri="{63B3BB69-23CF-44E3-9099-C40C66FF867C}">
                  <a14:compatExt spid="_x0000_s11305"/>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476250</xdr:colOff>
          <xdr:row>0</xdr:row>
          <xdr:rowOff>123825</xdr:rowOff>
        </xdr:from>
        <xdr:to>
          <xdr:col>5</xdr:col>
          <xdr:colOff>1104900</xdr:colOff>
          <xdr:row>0</xdr:row>
          <xdr:rowOff>762000</xdr:rowOff>
        </xdr:to>
        <xdr:sp macro="" textlink="">
          <xdr:nvSpPr>
            <xdr:cNvPr id="11306" name="LegendBtn" hidden="1">
              <a:extLst>
                <a:ext uri="{63B3BB69-23CF-44E3-9099-C40C66FF867C}">
                  <a14:compatExt spid="_x0000_s11306"/>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8</xdr:col>
      <xdr:colOff>1139825</xdr:colOff>
      <xdr:row>1</xdr:row>
      <xdr:rowOff>6350</xdr:rowOff>
    </xdr:to>
    <xdr:pic>
      <xdr:nvPicPr>
        <xdr:cNvPr id="7"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4251050" y="25400"/>
          <a:ext cx="10160000" cy="990600"/>
        </a:xfrm>
        <a:prstGeom prst="rect">
          <a:avLst/>
        </a:prstGeom>
      </xdr:spPr>
    </xdr:pic>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3" name="SheetTitle"/>
        <xdr:cNvSpPr/>
      </xdr:nvSpPr>
      <xdr:spPr>
        <a:xfrm flipH="1">
          <a:off x="998742605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Intangible asset</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5" name="SheetTitle"/>
        <xdr:cNvSpPr/>
      </xdr:nvSpPr>
      <xdr:spPr>
        <a:xfrm flipH="1">
          <a:off x="998742605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Intangible asset</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6" name="SheetTitle"/>
        <xdr:cNvSpPr/>
      </xdr:nvSpPr>
      <xdr:spPr>
        <a:xfrm flipH="1">
          <a:off x="998742605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إيضاحات - الموجودات غير الملموسة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8" name="SheetTitle"/>
        <xdr:cNvSpPr/>
      </xdr:nvSpPr>
      <xdr:spPr>
        <a:xfrm>
          <a:off x="998742605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إيضاحات - الموجودات غير الملموسة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142875</xdr:colOff>
          <xdr:row>0</xdr:row>
          <xdr:rowOff>762000</xdr:rowOff>
        </xdr:to>
        <xdr:sp macro="" textlink="">
          <xdr:nvSpPr>
            <xdr:cNvPr id="10279" name="HomeBtn" hidden="1">
              <a:extLst>
                <a:ext uri="{63B3BB69-23CF-44E3-9099-C40C66FF867C}">
                  <a14:compatExt spid="_x0000_s10279"/>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333375</xdr:colOff>
          <xdr:row>0</xdr:row>
          <xdr:rowOff>123825</xdr:rowOff>
        </xdr:from>
        <xdr:to>
          <xdr:col>4</xdr:col>
          <xdr:colOff>971550</xdr:colOff>
          <xdr:row>0</xdr:row>
          <xdr:rowOff>762000</xdr:rowOff>
        </xdr:to>
        <xdr:sp macro="" textlink="">
          <xdr:nvSpPr>
            <xdr:cNvPr id="10280" name="ToolboxBtn" hidden="1">
              <a:extLst>
                <a:ext uri="{63B3BB69-23CF-44E3-9099-C40C66FF867C}">
                  <a14:compatExt spid="_x0000_s10280"/>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1162050</xdr:colOff>
          <xdr:row>0</xdr:row>
          <xdr:rowOff>123825</xdr:rowOff>
        </xdr:from>
        <xdr:to>
          <xdr:col>5</xdr:col>
          <xdr:colOff>285750</xdr:colOff>
          <xdr:row>0</xdr:row>
          <xdr:rowOff>762000</xdr:rowOff>
        </xdr:to>
        <xdr:sp macro="" textlink="">
          <xdr:nvSpPr>
            <xdr:cNvPr id="10281" name="HelpBtn" hidden="1">
              <a:extLst>
                <a:ext uri="{63B3BB69-23CF-44E3-9099-C40C66FF867C}">
                  <a14:compatExt spid="_x0000_s10281"/>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476250</xdr:colOff>
          <xdr:row>0</xdr:row>
          <xdr:rowOff>123825</xdr:rowOff>
        </xdr:from>
        <xdr:to>
          <xdr:col>5</xdr:col>
          <xdr:colOff>1104900</xdr:colOff>
          <xdr:row>0</xdr:row>
          <xdr:rowOff>762000</xdr:rowOff>
        </xdr:to>
        <xdr:sp macro="" textlink="">
          <xdr:nvSpPr>
            <xdr:cNvPr id="10282" name="LegendBtn" hidden="1">
              <a:extLst>
                <a:ext uri="{63B3BB69-23CF-44E3-9099-C40C66FF867C}">
                  <a14:compatExt spid="_x0000_s10282"/>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8</xdr:col>
      <xdr:colOff>939800</xdr:colOff>
      <xdr:row>1</xdr:row>
      <xdr:rowOff>6350</xdr:rowOff>
    </xdr:to>
    <xdr:pic>
      <xdr:nvPicPr>
        <xdr:cNvPr id="7"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3079475" y="25400"/>
          <a:ext cx="10160000" cy="990600"/>
        </a:xfrm>
        <a:prstGeom prst="rect">
          <a:avLst/>
        </a:prstGeom>
      </xdr:spPr>
    </xdr:pic>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3" name="SheetTitle"/>
        <xdr:cNvSpPr/>
      </xdr:nvSpPr>
      <xdr:spPr>
        <a:xfrm flipH="1">
          <a:off x="998625447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Income tax</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5" name="SheetTitle"/>
        <xdr:cNvSpPr/>
      </xdr:nvSpPr>
      <xdr:spPr>
        <a:xfrm flipH="1">
          <a:off x="998625447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Income tax</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6" name="SheetTitle"/>
        <xdr:cNvSpPr/>
      </xdr:nvSpPr>
      <xdr:spPr>
        <a:xfrm flipH="1">
          <a:off x="99862544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إيضاحات - ضريبة الدخل</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8" name="SheetTitle"/>
        <xdr:cNvSpPr/>
      </xdr:nvSpPr>
      <xdr:spPr>
        <a:xfrm>
          <a:off x="99862544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إيضاحات - ضريبة الدخل</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142875</xdr:colOff>
          <xdr:row>0</xdr:row>
          <xdr:rowOff>762000</xdr:rowOff>
        </xdr:to>
        <xdr:sp macro="" textlink="">
          <xdr:nvSpPr>
            <xdr:cNvPr id="9309" name="HomeBtn" hidden="1">
              <a:extLst>
                <a:ext uri="{63B3BB69-23CF-44E3-9099-C40C66FF867C}">
                  <a14:compatExt spid="_x0000_s9309"/>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333375</xdr:colOff>
          <xdr:row>0</xdr:row>
          <xdr:rowOff>123825</xdr:rowOff>
        </xdr:from>
        <xdr:to>
          <xdr:col>4</xdr:col>
          <xdr:colOff>971550</xdr:colOff>
          <xdr:row>0</xdr:row>
          <xdr:rowOff>762000</xdr:rowOff>
        </xdr:to>
        <xdr:sp macro="" textlink="">
          <xdr:nvSpPr>
            <xdr:cNvPr id="9310" name="ToolboxBtn" hidden="1">
              <a:extLst>
                <a:ext uri="{63B3BB69-23CF-44E3-9099-C40C66FF867C}">
                  <a14:compatExt spid="_x0000_s9310"/>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1162050</xdr:colOff>
          <xdr:row>0</xdr:row>
          <xdr:rowOff>123825</xdr:rowOff>
        </xdr:from>
        <xdr:to>
          <xdr:col>5</xdr:col>
          <xdr:colOff>285750</xdr:colOff>
          <xdr:row>0</xdr:row>
          <xdr:rowOff>762000</xdr:rowOff>
        </xdr:to>
        <xdr:sp macro="" textlink="">
          <xdr:nvSpPr>
            <xdr:cNvPr id="9311" name="HelpBtn" hidden="1">
              <a:extLst>
                <a:ext uri="{63B3BB69-23CF-44E3-9099-C40C66FF867C}">
                  <a14:compatExt spid="_x0000_s9311"/>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476250</xdr:colOff>
          <xdr:row>0</xdr:row>
          <xdr:rowOff>123825</xdr:rowOff>
        </xdr:from>
        <xdr:to>
          <xdr:col>5</xdr:col>
          <xdr:colOff>1104900</xdr:colOff>
          <xdr:row>0</xdr:row>
          <xdr:rowOff>762000</xdr:rowOff>
        </xdr:to>
        <xdr:sp macro="" textlink="">
          <xdr:nvSpPr>
            <xdr:cNvPr id="9312" name="LegendBtn" hidden="1">
              <a:extLst>
                <a:ext uri="{63B3BB69-23CF-44E3-9099-C40C66FF867C}">
                  <a14:compatExt spid="_x0000_s9312"/>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absolute">
    <xdr:from>
      <xdr:col>0</xdr:col>
      <xdr:colOff>63500</xdr:colOff>
      <xdr:row>0</xdr:row>
      <xdr:rowOff>25400</xdr:rowOff>
    </xdr:from>
    <xdr:to>
      <xdr:col>12</xdr:col>
      <xdr:colOff>165100</xdr:colOff>
      <xdr:row>0</xdr:row>
      <xdr:rowOff>1016000</xdr:rowOff>
    </xdr:to>
    <xdr:pic>
      <xdr:nvPicPr>
        <xdr:cNvPr id="3"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63500" y="25400"/>
          <a:ext cx="10160000" cy="99060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10</xdr:col>
      <xdr:colOff>53975</xdr:colOff>
      <xdr:row>1</xdr:row>
      <xdr:rowOff>6350</xdr:rowOff>
    </xdr:to>
    <xdr:pic>
      <xdr:nvPicPr>
        <xdr:cNvPr id="7"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1536425" y="25400"/>
          <a:ext cx="10160000" cy="990600"/>
        </a:xfrm>
        <a:prstGeom prst="rect">
          <a:avLst/>
        </a:prstGeom>
      </xdr:spPr>
    </xdr:pic>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3" name="SheetTitle"/>
        <xdr:cNvSpPr/>
      </xdr:nvSpPr>
      <xdr:spPr>
        <a:xfrm flipH="1">
          <a:off x="998471142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Paid in capital</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5" name="SheetTitle"/>
        <xdr:cNvSpPr/>
      </xdr:nvSpPr>
      <xdr:spPr>
        <a:xfrm flipH="1">
          <a:off x="998471142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Notes - Paid in capital</a:t>
          </a: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6" name="SheetTitle"/>
        <xdr:cNvSpPr/>
      </xdr:nvSpPr>
      <xdr:spPr>
        <a:xfrm flipH="1">
          <a:off x="998471142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إيضاحات - رأس المال</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993775</xdr:colOff>
      <xdr:row>2</xdr:row>
      <xdr:rowOff>9525</xdr:rowOff>
    </xdr:to>
    <xdr:sp macro="" textlink="">
      <xdr:nvSpPr>
        <xdr:cNvPr id="8" name="SheetTitle"/>
        <xdr:cNvSpPr/>
      </xdr:nvSpPr>
      <xdr:spPr>
        <a:xfrm>
          <a:off x="998471142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إيضاحات - رأس المال</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142875</xdr:colOff>
          <xdr:row>0</xdr:row>
          <xdr:rowOff>762000</xdr:rowOff>
        </xdr:to>
        <xdr:sp macro="" textlink="">
          <xdr:nvSpPr>
            <xdr:cNvPr id="18459" name="HomeBtn" hidden="1">
              <a:extLst>
                <a:ext uri="{63B3BB69-23CF-44E3-9099-C40C66FF867C}">
                  <a14:compatExt spid="_x0000_s18459"/>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333375</xdr:colOff>
          <xdr:row>0</xdr:row>
          <xdr:rowOff>123825</xdr:rowOff>
        </xdr:from>
        <xdr:to>
          <xdr:col>4</xdr:col>
          <xdr:colOff>971550</xdr:colOff>
          <xdr:row>0</xdr:row>
          <xdr:rowOff>762000</xdr:rowOff>
        </xdr:to>
        <xdr:sp macro="" textlink="">
          <xdr:nvSpPr>
            <xdr:cNvPr id="18460" name="ToolboxBtn" hidden="1">
              <a:extLst>
                <a:ext uri="{63B3BB69-23CF-44E3-9099-C40C66FF867C}">
                  <a14:compatExt spid="_x0000_s18460"/>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1162050</xdr:colOff>
          <xdr:row>0</xdr:row>
          <xdr:rowOff>123825</xdr:rowOff>
        </xdr:from>
        <xdr:to>
          <xdr:col>5</xdr:col>
          <xdr:colOff>285750</xdr:colOff>
          <xdr:row>0</xdr:row>
          <xdr:rowOff>762000</xdr:rowOff>
        </xdr:to>
        <xdr:sp macro="" textlink="">
          <xdr:nvSpPr>
            <xdr:cNvPr id="18461" name="HelpBtn" hidden="1">
              <a:extLst>
                <a:ext uri="{63B3BB69-23CF-44E3-9099-C40C66FF867C}">
                  <a14:compatExt spid="_x0000_s18461"/>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476250</xdr:colOff>
          <xdr:row>0</xdr:row>
          <xdr:rowOff>123825</xdr:rowOff>
        </xdr:from>
        <xdr:to>
          <xdr:col>5</xdr:col>
          <xdr:colOff>1104900</xdr:colOff>
          <xdr:row>0</xdr:row>
          <xdr:rowOff>762000</xdr:rowOff>
        </xdr:to>
        <xdr:sp macro="" textlink="">
          <xdr:nvSpPr>
            <xdr:cNvPr id="18462" name="LegendBtn" hidden="1">
              <a:extLst>
                <a:ext uri="{63B3BB69-23CF-44E3-9099-C40C66FF867C}">
                  <a14:compatExt spid="_x0000_s18462"/>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13</xdr:col>
      <xdr:colOff>606425</xdr:colOff>
      <xdr:row>1</xdr:row>
      <xdr:rowOff>6350</xdr:rowOff>
    </xdr:to>
    <xdr:pic>
      <xdr:nvPicPr>
        <xdr:cNvPr id="7"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79155175" y="25400"/>
          <a:ext cx="10160000" cy="990600"/>
        </a:xfrm>
        <a:prstGeom prst="rect">
          <a:avLst/>
        </a:prstGeom>
      </xdr:spPr>
    </xdr:pic>
    <xdr:clientData/>
  </xdr:twoCellAnchor>
  <xdr:twoCellAnchor editAs="absolute">
    <xdr:from>
      <xdr:col>0</xdr:col>
      <xdr:colOff>0</xdr:colOff>
      <xdr:row>1</xdr:row>
      <xdr:rowOff>6350</xdr:rowOff>
    </xdr:from>
    <xdr:to>
      <xdr:col>8</xdr:col>
      <xdr:colOff>479425</xdr:colOff>
      <xdr:row>2</xdr:row>
      <xdr:rowOff>9525</xdr:rowOff>
    </xdr:to>
    <xdr:sp macro="" textlink="">
      <xdr:nvSpPr>
        <xdr:cNvPr id="3" name="SheetTitle"/>
        <xdr:cNvSpPr/>
      </xdr:nvSpPr>
      <xdr:spPr>
        <a:xfrm flipH="1">
          <a:off x="998233017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Filing information</a:t>
          </a:r>
        </a:p>
      </xdr:txBody>
    </xdr:sp>
    <xdr:clientData/>
  </xdr:twoCellAnchor>
  <xdr:twoCellAnchor editAs="absolute">
    <xdr:from>
      <xdr:col>0</xdr:col>
      <xdr:colOff>0</xdr:colOff>
      <xdr:row>1</xdr:row>
      <xdr:rowOff>6350</xdr:rowOff>
    </xdr:from>
    <xdr:to>
      <xdr:col>8</xdr:col>
      <xdr:colOff>479425</xdr:colOff>
      <xdr:row>2</xdr:row>
      <xdr:rowOff>9525</xdr:rowOff>
    </xdr:to>
    <xdr:sp macro="" textlink="">
      <xdr:nvSpPr>
        <xdr:cNvPr id="5" name="SheetTitle"/>
        <xdr:cNvSpPr/>
      </xdr:nvSpPr>
      <xdr:spPr>
        <a:xfrm flipH="1">
          <a:off x="998233017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Filing information</a:t>
          </a:r>
        </a:p>
      </xdr:txBody>
    </xdr:sp>
    <xdr:clientData/>
  </xdr:twoCellAnchor>
  <xdr:twoCellAnchor editAs="absolute">
    <xdr:from>
      <xdr:col>0</xdr:col>
      <xdr:colOff>0</xdr:colOff>
      <xdr:row>1</xdr:row>
      <xdr:rowOff>6350</xdr:rowOff>
    </xdr:from>
    <xdr:to>
      <xdr:col>8</xdr:col>
      <xdr:colOff>479425</xdr:colOff>
      <xdr:row>2</xdr:row>
      <xdr:rowOff>9525</xdr:rowOff>
    </xdr:to>
    <xdr:sp macro="" textlink="">
      <xdr:nvSpPr>
        <xdr:cNvPr id="6" name="SheetTitle"/>
        <xdr:cNvSpPr/>
      </xdr:nvSpPr>
      <xdr:spPr>
        <a:xfrm flipH="1">
          <a:off x="99823301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المعلومات التي يجب تعبئتها (معلومات عامة)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8</xdr:col>
      <xdr:colOff>479425</xdr:colOff>
      <xdr:row>2</xdr:row>
      <xdr:rowOff>9525</xdr:rowOff>
    </xdr:to>
    <xdr:sp macro="" textlink="">
      <xdr:nvSpPr>
        <xdr:cNvPr id="8" name="SheetTitle"/>
        <xdr:cNvSpPr/>
      </xdr:nvSpPr>
      <xdr:spPr>
        <a:xfrm>
          <a:off x="99823301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المعلومات التي يجب تعبئتها (معلومات عامة)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142875</xdr:colOff>
          <xdr:row>0</xdr:row>
          <xdr:rowOff>762000</xdr:rowOff>
        </xdr:to>
        <xdr:sp macro="" textlink="">
          <xdr:nvSpPr>
            <xdr:cNvPr id="17429" name="HomeBtn" hidden="1">
              <a:extLst>
                <a:ext uri="{63B3BB69-23CF-44E3-9099-C40C66FF867C}">
                  <a14:compatExt spid="_x0000_s17429"/>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333375</xdr:colOff>
          <xdr:row>0</xdr:row>
          <xdr:rowOff>123825</xdr:rowOff>
        </xdr:from>
        <xdr:to>
          <xdr:col>4</xdr:col>
          <xdr:colOff>971550</xdr:colOff>
          <xdr:row>0</xdr:row>
          <xdr:rowOff>762000</xdr:rowOff>
        </xdr:to>
        <xdr:sp macro="" textlink="">
          <xdr:nvSpPr>
            <xdr:cNvPr id="17430" name="ToolboxBtn" hidden="1">
              <a:extLst>
                <a:ext uri="{63B3BB69-23CF-44E3-9099-C40C66FF867C}">
                  <a14:compatExt spid="_x0000_s17430"/>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1162050</xdr:colOff>
          <xdr:row>0</xdr:row>
          <xdr:rowOff>123825</xdr:rowOff>
        </xdr:from>
        <xdr:to>
          <xdr:col>5</xdr:col>
          <xdr:colOff>85725</xdr:colOff>
          <xdr:row>0</xdr:row>
          <xdr:rowOff>762000</xdr:rowOff>
        </xdr:to>
        <xdr:sp macro="" textlink="">
          <xdr:nvSpPr>
            <xdr:cNvPr id="17431" name="HelpBtn" hidden="1">
              <a:extLst>
                <a:ext uri="{63B3BB69-23CF-44E3-9099-C40C66FF867C}">
                  <a14:compatExt spid="_x0000_s17431"/>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276225</xdr:colOff>
          <xdr:row>0</xdr:row>
          <xdr:rowOff>123825</xdr:rowOff>
        </xdr:from>
        <xdr:to>
          <xdr:col>6</xdr:col>
          <xdr:colOff>295275</xdr:colOff>
          <xdr:row>0</xdr:row>
          <xdr:rowOff>762000</xdr:rowOff>
        </xdr:to>
        <xdr:sp macro="" textlink="">
          <xdr:nvSpPr>
            <xdr:cNvPr id="17432" name="LegendBtn" hidden="1">
              <a:extLst>
                <a:ext uri="{63B3BB69-23CF-44E3-9099-C40C66FF867C}">
                  <a14:compatExt spid="_x0000_s17432"/>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11</xdr:col>
      <xdr:colOff>454025</xdr:colOff>
      <xdr:row>1</xdr:row>
      <xdr:rowOff>6350</xdr:rowOff>
    </xdr:to>
    <xdr:pic>
      <xdr:nvPicPr>
        <xdr:cNvPr id="6"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0526775" y="25400"/>
          <a:ext cx="10160000" cy="990600"/>
        </a:xfrm>
        <a:prstGeom prst="rect">
          <a:avLst/>
        </a:prstGeom>
      </xdr:spPr>
    </xdr:pic>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3" name="SheetTitle"/>
        <xdr:cNvSpPr/>
      </xdr:nvSpPr>
      <xdr:spPr>
        <a:xfrm flipH="1">
          <a:off x="998370177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Disclosure - Auditor's report</a:t>
          </a: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5" name="SheetTitle"/>
        <xdr:cNvSpPr/>
      </xdr:nvSpPr>
      <xdr:spPr>
        <a:xfrm flipH="1">
          <a:off x="99837017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الإفصاح - تقرير مدقق الحسابات</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7" name="SheetTitle"/>
        <xdr:cNvSpPr/>
      </xdr:nvSpPr>
      <xdr:spPr>
        <a:xfrm>
          <a:off x="99837017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الإفصاح - تقرير مدقق الحسابات</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3</xdr:col>
          <xdr:colOff>2857500</xdr:colOff>
          <xdr:row>0</xdr:row>
          <xdr:rowOff>762000</xdr:rowOff>
        </xdr:to>
        <xdr:sp macro="" textlink="">
          <xdr:nvSpPr>
            <xdr:cNvPr id="19481" name="HomeBtn" hidden="1">
              <a:extLst>
                <a:ext uri="{63B3BB69-23CF-44E3-9099-C40C66FF867C}">
                  <a14:compatExt spid="_x0000_s19481"/>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3048000</xdr:colOff>
          <xdr:row>0</xdr:row>
          <xdr:rowOff>123825</xdr:rowOff>
        </xdr:from>
        <xdr:to>
          <xdr:col>4</xdr:col>
          <xdr:colOff>304800</xdr:colOff>
          <xdr:row>0</xdr:row>
          <xdr:rowOff>762000</xdr:rowOff>
        </xdr:to>
        <xdr:sp macro="" textlink="">
          <xdr:nvSpPr>
            <xdr:cNvPr id="19482" name="ToolboxBtn" hidden="1">
              <a:extLst>
                <a:ext uri="{63B3BB69-23CF-44E3-9099-C40C66FF867C}">
                  <a14:compatExt spid="_x0000_s19482"/>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495300</xdr:colOff>
          <xdr:row>0</xdr:row>
          <xdr:rowOff>123825</xdr:rowOff>
        </xdr:from>
        <xdr:to>
          <xdr:col>4</xdr:col>
          <xdr:colOff>1133475</xdr:colOff>
          <xdr:row>0</xdr:row>
          <xdr:rowOff>762000</xdr:rowOff>
        </xdr:to>
        <xdr:sp macro="" textlink="">
          <xdr:nvSpPr>
            <xdr:cNvPr id="19483" name="HelpBtn" hidden="1">
              <a:extLst>
                <a:ext uri="{63B3BB69-23CF-44E3-9099-C40C66FF867C}">
                  <a14:compatExt spid="_x0000_s19483"/>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1323975</xdr:colOff>
          <xdr:row>0</xdr:row>
          <xdr:rowOff>123825</xdr:rowOff>
        </xdr:from>
        <xdr:to>
          <xdr:col>5</xdr:col>
          <xdr:colOff>438150</xdr:colOff>
          <xdr:row>0</xdr:row>
          <xdr:rowOff>762000</xdr:rowOff>
        </xdr:to>
        <xdr:sp macro="" textlink="">
          <xdr:nvSpPr>
            <xdr:cNvPr id="19484" name="LegendBtn" hidden="1">
              <a:extLst>
                <a:ext uri="{63B3BB69-23CF-44E3-9099-C40C66FF867C}">
                  <a14:compatExt spid="_x0000_s19484"/>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9</xdr:col>
      <xdr:colOff>568325</xdr:colOff>
      <xdr:row>1</xdr:row>
      <xdr:rowOff>6350</xdr:rowOff>
    </xdr:to>
    <xdr:pic>
      <xdr:nvPicPr>
        <xdr:cNvPr id="6"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1298300" y="25400"/>
          <a:ext cx="10160000" cy="990600"/>
        </a:xfrm>
        <a:prstGeom prst="rect">
          <a:avLst/>
        </a:prstGeom>
      </xdr:spPr>
    </xdr:pic>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3" name="SheetTitle"/>
        <xdr:cNvSpPr/>
      </xdr:nvSpPr>
      <xdr:spPr>
        <a:xfrm flipH="1">
          <a:off x="998447330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Statement of financial position, current/non-current</a:t>
          </a: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5" name="SheetTitle"/>
        <xdr:cNvSpPr/>
      </xdr:nvSpPr>
      <xdr:spPr>
        <a:xfrm flipH="1">
          <a:off x="99844733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قائمة المركز المالي، متداول / غير متداول</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7" name="SheetTitle"/>
        <xdr:cNvSpPr/>
      </xdr:nvSpPr>
      <xdr:spPr>
        <a:xfrm>
          <a:off x="99844733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قائمة المركز المالي، متداول / غير متداول</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3</xdr:col>
          <xdr:colOff>2857500</xdr:colOff>
          <xdr:row>0</xdr:row>
          <xdr:rowOff>762000</xdr:rowOff>
        </xdr:to>
        <xdr:sp macro="" textlink="">
          <xdr:nvSpPr>
            <xdr:cNvPr id="20506" name="HomeBtn" hidden="1">
              <a:extLst>
                <a:ext uri="{63B3BB69-23CF-44E3-9099-C40C66FF867C}">
                  <a14:compatExt spid="_x0000_s20506"/>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3048000</xdr:colOff>
          <xdr:row>0</xdr:row>
          <xdr:rowOff>123825</xdr:rowOff>
        </xdr:from>
        <xdr:to>
          <xdr:col>4</xdr:col>
          <xdr:colOff>304800</xdr:colOff>
          <xdr:row>0</xdr:row>
          <xdr:rowOff>762000</xdr:rowOff>
        </xdr:to>
        <xdr:sp macro="" textlink="">
          <xdr:nvSpPr>
            <xdr:cNvPr id="20507" name="ToolboxBtn" hidden="1">
              <a:extLst>
                <a:ext uri="{63B3BB69-23CF-44E3-9099-C40C66FF867C}">
                  <a14:compatExt spid="_x0000_s20507"/>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495300</xdr:colOff>
          <xdr:row>0</xdr:row>
          <xdr:rowOff>123825</xdr:rowOff>
        </xdr:from>
        <xdr:to>
          <xdr:col>4</xdr:col>
          <xdr:colOff>1133475</xdr:colOff>
          <xdr:row>0</xdr:row>
          <xdr:rowOff>762000</xdr:rowOff>
        </xdr:to>
        <xdr:sp macro="" textlink="">
          <xdr:nvSpPr>
            <xdr:cNvPr id="20508" name="HelpBtn" hidden="1">
              <a:extLst>
                <a:ext uri="{63B3BB69-23CF-44E3-9099-C40C66FF867C}">
                  <a14:compatExt spid="_x0000_s20508"/>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1323975</xdr:colOff>
          <xdr:row>0</xdr:row>
          <xdr:rowOff>123825</xdr:rowOff>
        </xdr:from>
        <xdr:to>
          <xdr:col>5</xdr:col>
          <xdr:colOff>438150</xdr:colOff>
          <xdr:row>0</xdr:row>
          <xdr:rowOff>762000</xdr:rowOff>
        </xdr:to>
        <xdr:sp macro="" textlink="">
          <xdr:nvSpPr>
            <xdr:cNvPr id="20509" name="LegendBtn" hidden="1">
              <a:extLst>
                <a:ext uri="{63B3BB69-23CF-44E3-9099-C40C66FF867C}">
                  <a14:compatExt spid="_x0000_s20509"/>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8</xdr:col>
      <xdr:colOff>473075</xdr:colOff>
      <xdr:row>1</xdr:row>
      <xdr:rowOff>6350</xdr:rowOff>
    </xdr:to>
    <xdr:pic>
      <xdr:nvPicPr>
        <xdr:cNvPr id="6"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3108050" y="25400"/>
          <a:ext cx="10160000" cy="990600"/>
        </a:xfrm>
        <a:prstGeom prst="rect">
          <a:avLst/>
        </a:prstGeom>
      </xdr:spPr>
    </xdr:pic>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3" name="SheetTitle"/>
        <xdr:cNvSpPr/>
      </xdr:nvSpPr>
      <xdr:spPr>
        <a:xfrm flipH="1">
          <a:off x="998628305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Income statement</a:t>
          </a: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5" name="SheetTitle"/>
        <xdr:cNvSpPr/>
      </xdr:nvSpPr>
      <xdr:spPr>
        <a:xfrm flipH="1">
          <a:off x="998628305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قائمة الدخل</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7" name="SheetTitle"/>
        <xdr:cNvSpPr/>
      </xdr:nvSpPr>
      <xdr:spPr>
        <a:xfrm>
          <a:off x="998628305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قائمة الدخل</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3</xdr:col>
          <xdr:colOff>2857500</xdr:colOff>
          <xdr:row>0</xdr:row>
          <xdr:rowOff>762000</xdr:rowOff>
        </xdr:to>
        <xdr:sp macro="" textlink="">
          <xdr:nvSpPr>
            <xdr:cNvPr id="22563" name="HomeBtn" hidden="1">
              <a:extLst>
                <a:ext uri="{63B3BB69-23CF-44E3-9099-C40C66FF867C}">
                  <a14:compatExt spid="_x0000_s22563"/>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3048000</xdr:colOff>
          <xdr:row>0</xdr:row>
          <xdr:rowOff>123825</xdr:rowOff>
        </xdr:from>
        <xdr:to>
          <xdr:col>4</xdr:col>
          <xdr:colOff>304800</xdr:colOff>
          <xdr:row>0</xdr:row>
          <xdr:rowOff>762000</xdr:rowOff>
        </xdr:to>
        <xdr:sp macro="" textlink="">
          <xdr:nvSpPr>
            <xdr:cNvPr id="22564" name="ToolboxBtn" hidden="1">
              <a:extLst>
                <a:ext uri="{63B3BB69-23CF-44E3-9099-C40C66FF867C}">
                  <a14:compatExt spid="_x0000_s22564"/>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495300</xdr:colOff>
          <xdr:row>0</xdr:row>
          <xdr:rowOff>123825</xdr:rowOff>
        </xdr:from>
        <xdr:to>
          <xdr:col>4</xdr:col>
          <xdr:colOff>1133475</xdr:colOff>
          <xdr:row>0</xdr:row>
          <xdr:rowOff>762000</xdr:rowOff>
        </xdr:to>
        <xdr:sp macro="" textlink="">
          <xdr:nvSpPr>
            <xdr:cNvPr id="22565" name="HelpBtn" hidden="1">
              <a:extLst>
                <a:ext uri="{63B3BB69-23CF-44E3-9099-C40C66FF867C}">
                  <a14:compatExt spid="_x0000_s22565"/>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1323975</xdr:colOff>
          <xdr:row>0</xdr:row>
          <xdr:rowOff>123825</xdr:rowOff>
        </xdr:from>
        <xdr:to>
          <xdr:col>5</xdr:col>
          <xdr:colOff>438150</xdr:colOff>
          <xdr:row>0</xdr:row>
          <xdr:rowOff>762000</xdr:rowOff>
        </xdr:to>
        <xdr:sp macro="" textlink="">
          <xdr:nvSpPr>
            <xdr:cNvPr id="22566" name="LegendBtn" hidden="1">
              <a:extLst>
                <a:ext uri="{63B3BB69-23CF-44E3-9099-C40C66FF867C}">
                  <a14:compatExt spid="_x0000_s22566"/>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8</xdr:col>
      <xdr:colOff>473075</xdr:colOff>
      <xdr:row>1</xdr:row>
      <xdr:rowOff>6350</xdr:rowOff>
    </xdr:to>
    <xdr:pic>
      <xdr:nvPicPr>
        <xdr:cNvPr id="6"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3108050" y="25400"/>
          <a:ext cx="10160000" cy="990600"/>
        </a:xfrm>
        <a:prstGeom prst="rect">
          <a:avLst/>
        </a:prstGeom>
      </xdr:spPr>
    </xdr:pic>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3" name="SheetTitle"/>
        <xdr:cNvSpPr/>
      </xdr:nvSpPr>
      <xdr:spPr>
        <a:xfrm flipH="1">
          <a:off x="998628305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Statement of comprehensive income, OCI components presented net of tax</a:t>
          </a: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5" name="SheetTitle"/>
        <xdr:cNvSpPr/>
      </xdr:nvSpPr>
      <xdr:spPr>
        <a:xfrm flipH="1">
          <a:off x="998628305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قائمة الدخل الشامل، يتم عرض بنود الدخل الشامل الاخر صافي من الضريبة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7" name="SheetTitle"/>
        <xdr:cNvSpPr/>
      </xdr:nvSpPr>
      <xdr:spPr>
        <a:xfrm>
          <a:off x="998628305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قائمة الدخل الشامل، يتم عرض بنود الدخل الشامل الاخر صافي من الضريبة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3</xdr:col>
          <xdr:colOff>2857500</xdr:colOff>
          <xdr:row>0</xdr:row>
          <xdr:rowOff>762000</xdr:rowOff>
        </xdr:to>
        <xdr:sp macro="" textlink="">
          <xdr:nvSpPr>
            <xdr:cNvPr id="23593" name="HomeBtn" hidden="1">
              <a:extLst>
                <a:ext uri="{63B3BB69-23CF-44E3-9099-C40C66FF867C}">
                  <a14:compatExt spid="_x0000_s23593"/>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3048000</xdr:colOff>
          <xdr:row>0</xdr:row>
          <xdr:rowOff>123825</xdr:rowOff>
        </xdr:from>
        <xdr:to>
          <xdr:col>4</xdr:col>
          <xdr:colOff>304800</xdr:colOff>
          <xdr:row>0</xdr:row>
          <xdr:rowOff>762000</xdr:rowOff>
        </xdr:to>
        <xdr:sp macro="" textlink="">
          <xdr:nvSpPr>
            <xdr:cNvPr id="23594" name="ToolboxBtn" hidden="1">
              <a:extLst>
                <a:ext uri="{63B3BB69-23CF-44E3-9099-C40C66FF867C}">
                  <a14:compatExt spid="_x0000_s23594"/>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495300</xdr:colOff>
          <xdr:row>0</xdr:row>
          <xdr:rowOff>123825</xdr:rowOff>
        </xdr:from>
        <xdr:to>
          <xdr:col>4</xdr:col>
          <xdr:colOff>1133475</xdr:colOff>
          <xdr:row>0</xdr:row>
          <xdr:rowOff>762000</xdr:rowOff>
        </xdr:to>
        <xdr:sp macro="" textlink="">
          <xdr:nvSpPr>
            <xdr:cNvPr id="23595" name="HelpBtn" hidden="1">
              <a:extLst>
                <a:ext uri="{63B3BB69-23CF-44E3-9099-C40C66FF867C}">
                  <a14:compatExt spid="_x0000_s23595"/>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1323975</xdr:colOff>
          <xdr:row>0</xdr:row>
          <xdr:rowOff>123825</xdr:rowOff>
        </xdr:from>
        <xdr:to>
          <xdr:col>5</xdr:col>
          <xdr:colOff>438150</xdr:colOff>
          <xdr:row>0</xdr:row>
          <xdr:rowOff>762000</xdr:rowOff>
        </xdr:to>
        <xdr:sp macro="" textlink="">
          <xdr:nvSpPr>
            <xdr:cNvPr id="23596" name="LegendBtn" hidden="1">
              <a:extLst>
                <a:ext uri="{63B3BB69-23CF-44E3-9099-C40C66FF867C}">
                  <a14:compatExt spid="_x0000_s23596"/>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10</xdr:col>
      <xdr:colOff>292100</xdr:colOff>
      <xdr:row>1</xdr:row>
      <xdr:rowOff>6350</xdr:rowOff>
    </xdr:to>
    <xdr:pic>
      <xdr:nvPicPr>
        <xdr:cNvPr id="6"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1298300" y="25400"/>
          <a:ext cx="10160000" cy="990600"/>
        </a:xfrm>
        <a:prstGeom prst="rect">
          <a:avLst/>
        </a:prstGeom>
      </xdr:spPr>
    </xdr:pic>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3" name="SheetTitle"/>
        <xdr:cNvSpPr/>
      </xdr:nvSpPr>
      <xdr:spPr>
        <a:xfrm flipH="1">
          <a:off x="998447330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Statement of cash flows, indirect method</a:t>
          </a: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5" name="SheetTitle"/>
        <xdr:cNvSpPr/>
      </xdr:nvSpPr>
      <xdr:spPr>
        <a:xfrm flipH="1">
          <a:off x="99844733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قائمة التدفقات النقدية، الطريقة غير المباشرة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6</xdr:col>
      <xdr:colOff>327025</xdr:colOff>
      <xdr:row>2</xdr:row>
      <xdr:rowOff>9525</xdr:rowOff>
    </xdr:to>
    <xdr:sp macro="" textlink="">
      <xdr:nvSpPr>
        <xdr:cNvPr id="7" name="SheetTitle"/>
        <xdr:cNvSpPr/>
      </xdr:nvSpPr>
      <xdr:spPr>
        <a:xfrm>
          <a:off x="99844733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قائمة التدفقات النقدية، الطريقة غير المباشرة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3</xdr:col>
          <xdr:colOff>2857500</xdr:colOff>
          <xdr:row>0</xdr:row>
          <xdr:rowOff>762000</xdr:rowOff>
        </xdr:to>
        <xdr:sp macro="" textlink="">
          <xdr:nvSpPr>
            <xdr:cNvPr id="24646" name="HomeBtn" hidden="1">
              <a:extLst>
                <a:ext uri="{63B3BB69-23CF-44E3-9099-C40C66FF867C}">
                  <a14:compatExt spid="_x0000_s24646"/>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3048000</xdr:colOff>
          <xdr:row>0</xdr:row>
          <xdr:rowOff>123825</xdr:rowOff>
        </xdr:from>
        <xdr:to>
          <xdr:col>4</xdr:col>
          <xdr:colOff>304800</xdr:colOff>
          <xdr:row>0</xdr:row>
          <xdr:rowOff>762000</xdr:rowOff>
        </xdr:to>
        <xdr:sp macro="" textlink="">
          <xdr:nvSpPr>
            <xdr:cNvPr id="24647" name="ToolboxBtn" hidden="1">
              <a:extLst>
                <a:ext uri="{63B3BB69-23CF-44E3-9099-C40C66FF867C}">
                  <a14:compatExt spid="_x0000_s24647"/>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495300</xdr:colOff>
          <xdr:row>0</xdr:row>
          <xdr:rowOff>123825</xdr:rowOff>
        </xdr:from>
        <xdr:to>
          <xdr:col>4</xdr:col>
          <xdr:colOff>1133475</xdr:colOff>
          <xdr:row>0</xdr:row>
          <xdr:rowOff>762000</xdr:rowOff>
        </xdr:to>
        <xdr:sp macro="" textlink="">
          <xdr:nvSpPr>
            <xdr:cNvPr id="24648" name="HelpBtn" hidden="1">
              <a:extLst>
                <a:ext uri="{63B3BB69-23CF-44E3-9099-C40C66FF867C}">
                  <a14:compatExt spid="_x0000_s24648"/>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1323975</xdr:colOff>
          <xdr:row>0</xdr:row>
          <xdr:rowOff>123825</xdr:rowOff>
        </xdr:from>
        <xdr:to>
          <xdr:col>5</xdr:col>
          <xdr:colOff>438150</xdr:colOff>
          <xdr:row>0</xdr:row>
          <xdr:rowOff>762000</xdr:rowOff>
        </xdr:to>
        <xdr:sp macro="" textlink="">
          <xdr:nvSpPr>
            <xdr:cNvPr id="24649" name="LegendBtn" hidden="1">
              <a:extLst>
                <a:ext uri="{63B3BB69-23CF-44E3-9099-C40C66FF867C}">
                  <a14:compatExt spid="_x0000_s24649"/>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9</xdr:col>
      <xdr:colOff>1139825</xdr:colOff>
      <xdr:row>1</xdr:row>
      <xdr:rowOff>6350</xdr:rowOff>
    </xdr:to>
    <xdr:pic>
      <xdr:nvPicPr>
        <xdr:cNvPr id="7" name="tmpHeade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9365975" y="25400"/>
          <a:ext cx="10160000" cy="990600"/>
        </a:xfrm>
        <a:prstGeom prst="rect">
          <a:avLst/>
        </a:prstGeom>
      </xdr:spPr>
    </xdr:pic>
    <xdr:clientData/>
  </xdr:twoCellAnchor>
  <xdr:twoCellAnchor editAs="absolute">
    <xdr:from>
      <xdr:col>0</xdr:col>
      <xdr:colOff>0</xdr:colOff>
      <xdr:row>1</xdr:row>
      <xdr:rowOff>6350</xdr:rowOff>
    </xdr:from>
    <xdr:to>
      <xdr:col>7</xdr:col>
      <xdr:colOff>993775</xdr:colOff>
      <xdr:row>2</xdr:row>
      <xdr:rowOff>9525</xdr:rowOff>
    </xdr:to>
    <xdr:sp macro="" textlink="">
      <xdr:nvSpPr>
        <xdr:cNvPr id="3" name="SheetTitle"/>
        <xdr:cNvSpPr/>
      </xdr:nvSpPr>
      <xdr:spPr>
        <a:xfrm flipH="1">
          <a:off x="999254097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Statement of changes in equity</a:t>
          </a:r>
        </a:p>
      </xdr:txBody>
    </xdr:sp>
    <xdr:clientData/>
  </xdr:twoCellAnchor>
  <xdr:twoCellAnchor editAs="absolute">
    <xdr:from>
      <xdr:col>0</xdr:col>
      <xdr:colOff>0</xdr:colOff>
      <xdr:row>1</xdr:row>
      <xdr:rowOff>6350</xdr:rowOff>
    </xdr:from>
    <xdr:to>
      <xdr:col>7</xdr:col>
      <xdr:colOff>993775</xdr:colOff>
      <xdr:row>2</xdr:row>
      <xdr:rowOff>9525</xdr:rowOff>
    </xdr:to>
    <xdr:sp macro="" textlink="">
      <xdr:nvSpPr>
        <xdr:cNvPr id="5" name="SheetTitle"/>
        <xdr:cNvSpPr/>
      </xdr:nvSpPr>
      <xdr:spPr>
        <a:xfrm flipH="1">
          <a:off x="999254097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Statement of changes in equity</a:t>
          </a:r>
        </a:p>
      </xdr:txBody>
    </xdr:sp>
    <xdr:clientData/>
  </xdr:twoCellAnchor>
  <xdr:twoCellAnchor editAs="absolute">
    <xdr:from>
      <xdr:col>0</xdr:col>
      <xdr:colOff>0</xdr:colOff>
      <xdr:row>1</xdr:row>
      <xdr:rowOff>6350</xdr:rowOff>
    </xdr:from>
    <xdr:to>
      <xdr:col>7</xdr:col>
      <xdr:colOff>993775</xdr:colOff>
      <xdr:row>2</xdr:row>
      <xdr:rowOff>9525</xdr:rowOff>
    </xdr:to>
    <xdr:sp macro="" textlink="">
      <xdr:nvSpPr>
        <xdr:cNvPr id="6" name="SheetTitle"/>
        <xdr:cNvSpPr/>
      </xdr:nvSpPr>
      <xdr:spPr>
        <a:xfrm flipH="1">
          <a:off x="99925409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قائمة التغيرات في حقوق الملكية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7</xdr:col>
      <xdr:colOff>993775</xdr:colOff>
      <xdr:row>2</xdr:row>
      <xdr:rowOff>9525</xdr:rowOff>
    </xdr:to>
    <xdr:sp macro="" textlink="">
      <xdr:nvSpPr>
        <xdr:cNvPr id="8" name="SheetTitle"/>
        <xdr:cNvSpPr/>
      </xdr:nvSpPr>
      <xdr:spPr>
        <a:xfrm>
          <a:off x="99925409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قائمة التغيرات في حقوق الملكية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5</xdr:col>
          <xdr:colOff>142875</xdr:colOff>
          <xdr:row>0</xdr:row>
          <xdr:rowOff>762000</xdr:rowOff>
        </xdr:to>
        <xdr:sp macro="" textlink="">
          <xdr:nvSpPr>
            <xdr:cNvPr id="16457" name="HomeBtn" hidden="1">
              <a:extLst>
                <a:ext uri="{63B3BB69-23CF-44E3-9099-C40C66FF867C}">
                  <a14:compatExt spid="_x0000_s16457"/>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333375</xdr:colOff>
          <xdr:row>0</xdr:row>
          <xdr:rowOff>123825</xdr:rowOff>
        </xdr:from>
        <xdr:to>
          <xdr:col>5</xdr:col>
          <xdr:colOff>971550</xdr:colOff>
          <xdr:row>0</xdr:row>
          <xdr:rowOff>762000</xdr:rowOff>
        </xdr:to>
        <xdr:sp macro="" textlink="">
          <xdr:nvSpPr>
            <xdr:cNvPr id="16458" name="ToolboxBtn" hidden="1">
              <a:extLst>
                <a:ext uri="{63B3BB69-23CF-44E3-9099-C40C66FF867C}">
                  <a14:compatExt spid="_x0000_s16458"/>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1162050</xdr:colOff>
          <xdr:row>0</xdr:row>
          <xdr:rowOff>123825</xdr:rowOff>
        </xdr:from>
        <xdr:to>
          <xdr:col>6</xdr:col>
          <xdr:colOff>285750</xdr:colOff>
          <xdr:row>0</xdr:row>
          <xdr:rowOff>762000</xdr:rowOff>
        </xdr:to>
        <xdr:sp macro="" textlink="">
          <xdr:nvSpPr>
            <xdr:cNvPr id="16459" name="HelpBtn" hidden="1">
              <a:extLst>
                <a:ext uri="{63B3BB69-23CF-44E3-9099-C40C66FF867C}">
                  <a14:compatExt spid="_x0000_s16459"/>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476250</xdr:colOff>
          <xdr:row>0</xdr:row>
          <xdr:rowOff>123825</xdr:rowOff>
        </xdr:from>
        <xdr:to>
          <xdr:col>6</xdr:col>
          <xdr:colOff>1104900</xdr:colOff>
          <xdr:row>0</xdr:row>
          <xdr:rowOff>762000</xdr:rowOff>
        </xdr:to>
        <xdr:sp macro="" textlink="">
          <xdr:nvSpPr>
            <xdr:cNvPr id="16460" name="LegendBtn" hidden="1">
              <a:extLst>
                <a:ext uri="{63B3BB69-23CF-44E3-9099-C40C66FF867C}">
                  <a14:compatExt spid="_x0000_s16460"/>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karmarkar/Desktop/CMA%20_table%20linkbase%20templates-update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dkarmarkar/Desktop/CMA%20_FVTPL%20I-fi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Sheet"/>
      <sheetName val="StartUp"/>
      <sheetName val="+DynamicDomain"/>
      <sheetName val="Sheet1"/>
      <sheetName val="Data"/>
      <sheetName val="+FootnoteTexts"/>
      <sheetName val="+Elements"/>
      <sheetName val="+Lineitems"/>
      <sheetName val="FairValueThroughProfitOrLoss"/>
      <sheetName val="AvailableForSaleInvestments"/>
      <sheetName val="ManagedAssets"/>
      <sheetName val="+CellLinks"/>
      <sheetName val="Sheet4"/>
    </sheetNames>
    <sheetDataSet>
      <sheetData sheetId="0" refreshError="1"/>
      <sheetData sheetId="1">
        <row r="1">
          <cell r="K1" t="str">
            <v>Afghanistan, Afghanis</v>
          </cell>
          <cell r="L1" t="str">
            <v>Actuals</v>
          </cell>
        </row>
        <row r="2">
          <cell r="K2" t="str">
            <v>Albania, Leke</v>
          </cell>
          <cell r="L2" t="str">
            <v>Thousands</v>
          </cell>
        </row>
        <row r="3">
          <cell r="K3" t="str">
            <v>Algeria, Algeria Dinars</v>
          </cell>
          <cell r="L3" t="str">
            <v>Lakhs</v>
          </cell>
        </row>
        <row r="4">
          <cell r="K4" t="str">
            <v>Angola, Kwanza</v>
          </cell>
          <cell r="L4" t="str">
            <v>Millions</v>
          </cell>
        </row>
        <row r="5">
          <cell r="K5" t="str">
            <v>Argentina, Pesos</v>
          </cell>
          <cell r="L5" t="str">
            <v>Billions</v>
          </cell>
        </row>
        <row r="6">
          <cell r="K6" t="str">
            <v>Armenia, Drams</v>
          </cell>
        </row>
        <row r="7">
          <cell r="K7" t="str">
            <v>Aruba, Guilders (also called Florins)</v>
          </cell>
        </row>
        <row r="8">
          <cell r="K8" t="str">
            <v>Australia, Dollars</v>
          </cell>
        </row>
        <row r="9">
          <cell r="K9" t="str">
            <v>Azerbaijan, New Manats</v>
          </cell>
        </row>
        <row r="10">
          <cell r="K10" t="str">
            <v>Bahamas, Dollars</v>
          </cell>
        </row>
        <row r="11">
          <cell r="K11" t="str">
            <v>Bahrain, Dinars</v>
          </cell>
        </row>
        <row r="12">
          <cell r="K12" t="str">
            <v>Bangladesh, Taka</v>
          </cell>
        </row>
        <row r="13">
          <cell r="K13" t="str">
            <v>Barbados, Dollars</v>
          </cell>
        </row>
        <row r="14">
          <cell r="K14" t="str">
            <v>Belarus, Rubles</v>
          </cell>
        </row>
        <row r="15">
          <cell r="K15" t="str">
            <v>Belize, Dollars</v>
          </cell>
        </row>
        <row r="16">
          <cell r="K16" t="str">
            <v>Bermuda, Dollars</v>
          </cell>
        </row>
        <row r="17">
          <cell r="K17" t="str">
            <v>Bhutan, Ngultrum</v>
          </cell>
        </row>
        <row r="18">
          <cell r="K18" t="str">
            <v>Bolivia, Bolivianos</v>
          </cell>
        </row>
        <row r="19">
          <cell r="K19" t="str">
            <v>Bosnia and Herzegovina, Convertible Marka</v>
          </cell>
        </row>
        <row r="20">
          <cell r="K20" t="str">
            <v>Botswana, Pulas</v>
          </cell>
        </row>
        <row r="21">
          <cell r="K21" t="str">
            <v>Brazil, Brazil Real</v>
          </cell>
        </row>
        <row r="22">
          <cell r="K22" t="str">
            <v>Brunei Darussalam, Dollars</v>
          </cell>
        </row>
        <row r="23">
          <cell r="K23" t="str">
            <v>Bulgaria, Leva</v>
          </cell>
        </row>
        <row r="24">
          <cell r="K24" t="str">
            <v>Burundi, Francs</v>
          </cell>
        </row>
        <row r="25">
          <cell r="K25" t="str">
            <v>Cambodia, Riels</v>
          </cell>
        </row>
        <row r="26">
          <cell r="K26" t="str">
            <v>Canada, Dollars</v>
          </cell>
        </row>
        <row r="27">
          <cell r="K27" t="str">
            <v>Cape Verde, Escudos</v>
          </cell>
        </row>
        <row r="28">
          <cell r="K28" t="str">
            <v>Cayman Islands, Dollars</v>
          </cell>
        </row>
        <row r="29">
          <cell r="K29" t="str">
            <v>Chile, Pesos</v>
          </cell>
        </row>
        <row r="30">
          <cell r="K30" t="str">
            <v>China, Yuan Renminbi</v>
          </cell>
        </row>
        <row r="31">
          <cell r="K31" t="str">
            <v>Colombia, Pesos</v>
          </cell>
        </row>
        <row r="32">
          <cell r="K32" t="str">
            <v>Communaute Financiere Africaine BCEAO, Francs</v>
          </cell>
        </row>
        <row r="33">
          <cell r="K33" t="str">
            <v>Communaute Financiere Africaine BEAC, Francs</v>
          </cell>
        </row>
        <row r="34">
          <cell r="K34" t="str">
            <v>Comoros, Francs</v>
          </cell>
        </row>
        <row r="35">
          <cell r="K35" t="str">
            <v>Comptoirs Francais du Pacifique Francs</v>
          </cell>
        </row>
        <row r="36">
          <cell r="K36" t="str">
            <v>Congo/Kinshasa, Congolese Francs</v>
          </cell>
        </row>
        <row r="37">
          <cell r="K37" t="str">
            <v>Costa Rica, Colones</v>
          </cell>
        </row>
        <row r="38">
          <cell r="K38" t="str">
            <v>Croatia, Kuna</v>
          </cell>
        </row>
        <row r="39">
          <cell r="K39" t="str">
            <v>Cuba, Pesos</v>
          </cell>
        </row>
        <row r="41">
          <cell r="K41" t="str">
            <v>Cyprus, Pounds (expires 2008-Jan-31)</v>
          </cell>
        </row>
        <row r="42">
          <cell r="K42" t="str">
            <v>Czech Republic, Koruny</v>
          </cell>
        </row>
        <row r="43">
          <cell r="K43" t="str">
            <v>Denmark, Kroner</v>
          </cell>
        </row>
        <row r="44">
          <cell r="K44" t="str">
            <v>Djibouti, Francs</v>
          </cell>
        </row>
        <row r="45">
          <cell r="K45" t="str">
            <v>Dominican Republic, Pesos</v>
          </cell>
        </row>
        <row r="46">
          <cell r="K46" t="str">
            <v>East Caribbean Dollars</v>
          </cell>
        </row>
        <row r="47">
          <cell r="K47" t="str">
            <v>Egypt, Pounds</v>
          </cell>
        </row>
        <row r="48">
          <cell r="K48" t="str">
            <v>El Salvador, Colones</v>
          </cell>
        </row>
        <row r="49">
          <cell r="K49" t="str">
            <v>Eritrea, Nakfa</v>
          </cell>
        </row>
        <row r="50">
          <cell r="K50" t="str">
            <v>Estonia, Krooni</v>
          </cell>
        </row>
        <row r="51">
          <cell r="K51" t="str">
            <v>Ethiopia, Birr</v>
          </cell>
        </row>
        <row r="52">
          <cell r="K52" t="str">
            <v>Euro Member Countries, Euro</v>
          </cell>
        </row>
        <row r="53">
          <cell r="K53" t="str">
            <v>Falkland Islands (Malvinas), Pounds</v>
          </cell>
        </row>
        <row r="54">
          <cell r="K54" t="str">
            <v>Fiji, Dollars</v>
          </cell>
        </row>
        <row r="55">
          <cell r="K55" t="str">
            <v>Gambia, Dalasi</v>
          </cell>
        </row>
        <row r="56">
          <cell r="K56" t="str">
            <v>Georgia, Lari</v>
          </cell>
        </row>
        <row r="57">
          <cell r="K57" t="str">
            <v>Ghana, Cedis</v>
          </cell>
        </row>
        <row r="58">
          <cell r="K58" t="str">
            <v>Gibraltar, Pounds</v>
          </cell>
        </row>
        <row r="59">
          <cell r="K59" t="str">
            <v>Gold, Ounces</v>
          </cell>
        </row>
        <row r="60">
          <cell r="K60" t="str">
            <v>Guatemala, Quetzales</v>
          </cell>
        </row>
        <row r="61">
          <cell r="K61" t="str">
            <v>Guernsey, Pounds</v>
          </cell>
        </row>
        <row r="62">
          <cell r="K62" t="str">
            <v>Guinea, Francs</v>
          </cell>
        </row>
        <row r="63">
          <cell r="K63" t="str">
            <v>Guyana, Dollars</v>
          </cell>
        </row>
        <row r="64">
          <cell r="K64" t="str">
            <v>Haiti, Gourdes</v>
          </cell>
        </row>
        <row r="65">
          <cell r="K65" t="str">
            <v>Honduras, Lempiras</v>
          </cell>
        </row>
        <row r="66">
          <cell r="K66" t="str">
            <v>Hong Kong, Dollars</v>
          </cell>
        </row>
        <row r="67">
          <cell r="K67" t="str">
            <v>Hungary, Forint</v>
          </cell>
        </row>
        <row r="68">
          <cell r="K68" t="str">
            <v>Iceland, Kronur</v>
          </cell>
        </row>
        <row r="69">
          <cell r="K69" t="str">
            <v>India, Rupees</v>
          </cell>
        </row>
        <row r="70">
          <cell r="K70" t="str">
            <v>Indonesia, Rupiahs</v>
          </cell>
        </row>
        <row r="71">
          <cell r="K71" t="str">
            <v>International Monetary Fund (IMF) Special Drawing Rights</v>
          </cell>
        </row>
        <row r="72">
          <cell r="K72" t="str">
            <v>Iran, Rials</v>
          </cell>
        </row>
        <row r="73">
          <cell r="K73" t="str">
            <v>Iraq, Dinars</v>
          </cell>
        </row>
        <row r="74">
          <cell r="K74" t="str">
            <v>Isle of Man, Pounds</v>
          </cell>
        </row>
        <row r="75">
          <cell r="K75" t="str">
            <v>Israel, New Shekels</v>
          </cell>
        </row>
        <row r="76">
          <cell r="K76" t="str">
            <v>Jamaica, Dollars</v>
          </cell>
        </row>
        <row r="77">
          <cell r="K77" t="str">
            <v>Japan, Yen</v>
          </cell>
        </row>
        <row r="78">
          <cell r="K78" t="str">
            <v>Jersey, Pounds</v>
          </cell>
        </row>
        <row r="79">
          <cell r="K79" t="str">
            <v>Jordan, Dinars</v>
          </cell>
        </row>
        <row r="80">
          <cell r="K80" t="str">
            <v>Kazakhstan, Tenge</v>
          </cell>
        </row>
        <row r="81">
          <cell r="K81" t="str">
            <v>Kenya, Shillings</v>
          </cell>
        </row>
        <row r="82">
          <cell r="K82" t="str">
            <v>Korea (North), Won</v>
          </cell>
        </row>
        <row r="83">
          <cell r="K83" t="str">
            <v>Korea (South), Won</v>
          </cell>
        </row>
        <row r="84">
          <cell r="K84" t="str">
            <v>Kuwait, Dinars</v>
          </cell>
        </row>
        <row r="85">
          <cell r="K85" t="str">
            <v>Kyrgyzstan, Soms</v>
          </cell>
        </row>
        <row r="86">
          <cell r="K86" t="str">
            <v>Laos, Kips</v>
          </cell>
        </row>
        <row r="87">
          <cell r="K87" t="str">
            <v>Latvia, Lati</v>
          </cell>
        </row>
        <row r="88">
          <cell r="K88" t="str">
            <v>Lebanon, Pounds</v>
          </cell>
        </row>
        <row r="89">
          <cell r="K89" t="str">
            <v>Lesotho, Maloti</v>
          </cell>
        </row>
        <row r="90">
          <cell r="K90" t="str">
            <v>Liberia, Dollars</v>
          </cell>
        </row>
        <row r="91">
          <cell r="K91" t="str">
            <v>Libya, Dinars</v>
          </cell>
        </row>
        <row r="92">
          <cell r="K92" t="str">
            <v>Lithuania, Litai</v>
          </cell>
        </row>
        <row r="93">
          <cell r="K93" t="str">
            <v>Macau, Patacas</v>
          </cell>
        </row>
        <row r="94">
          <cell r="K94" t="str">
            <v>Macedonia, Denars</v>
          </cell>
        </row>
        <row r="95">
          <cell r="K95" t="str">
            <v>Madagascar, Ariary</v>
          </cell>
        </row>
        <row r="96">
          <cell r="K96" t="str">
            <v>Malawi, Kwachas</v>
          </cell>
        </row>
        <row r="97">
          <cell r="K97" t="str">
            <v>Malaysia, Ringgits</v>
          </cell>
        </row>
        <row r="98">
          <cell r="K98" t="str">
            <v>Maldives (Maldive Islands), Rufiyaa</v>
          </cell>
        </row>
        <row r="99">
          <cell r="K99" t="str">
            <v>Malta, Liri (expires 2008-Jan-31)</v>
          </cell>
        </row>
        <row r="100">
          <cell r="K100" t="str">
            <v>Mauritania, Ouguiyas</v>
          </cell>
        </row>
        <row r="101">
          <cell r="K101" t="str">
            <v>Mauritius, Rupees</v>
          </cell>
        </row>
        <row r="102">
          <cell r="K102" t="str">
            <v>Mexico, Pesos</v>
          </cell>
        </row>
        <row r="103">
          <cell r="K103" t="str">
            <v>Moldova, Lei</v>
          </cell>
        </row>
        <row r="104">
          <cell r="K104" t="str">
            <v>Mongolia, Tugriks</v>
          </cell>
        </row>
        <row r="105">
          <cell r="K105" t="str">
            <v>Morocco, Dirhams</v>
          </cell>
        </row>
        <row r="106">
          <cell r="K106" t="str">
            <v>Mozambique, Meticais</v>
          </cell>
        </row>
        <row r="107">
          <cell r="K107" t="str">
            <v>Myanmar (Burma), Kyats</v>
          </cell>
        </row>
        <row r="108">
          <cell r="K108" t="str">
            <v>Namibia, Dollars</v>
          </cell>
        </row>
        <row r="109">
          <cell r="K109" t="str">
            <v>Nepal, Nepal Rupees</v>
          </cell>
        </row>
        <row r="110">
          <cell r="K110" t="str">
            <v>Netherlands Antilles, Guilders (also called Florins)</v>
          </cell>
        </row>
        <row r="111">
          <cell r="K111" t="str">
            <v>New Zealand, Dollars</v>
          </cell>
        </row>
        <row r="112">
          <cell r="K112" t="str">
            <v>Nicaragua, Cordobas</v>
          </cell>
        </row>
        <row r="113">
          <cell r="K113" t="str">
            <v>Nigeria, Nairas</v>
          </cell>
        </row>
        <row r="114">
          <cell r="K114" t="str">
            <v>Norway, Krone</v>
          </cell>
        </row>
        <row r="115">
          <cell r="K115" t="str">
            <v>Oman, Rials</v>
          </cell>
        </row>
        <row r="116">
          <cell r="K116" t="str">
            <v>Pakistan, Rupees</v>
          </cell>
        </row>
        <row r="117">
          <cell r="K117" t="str">
            <v>Palladium Ounces</v>
          </cell>
        </row>
        <row r="118">
          <cell r="K118" t="str">
            <v>Panama, Balboa</v>
          </cell>
        </row>
        <row r="119">
          <cell r="K119" t="str">
            <v>Papua New Guinea, Kina</v>
          </cell>
        </row>
        <row r="120">
          <cell r="K120" t="str">
            <v>Paraguay, Guarani</v>
          </cell>
        </row>
        <row r="121">
          <cell r="K121" t="str">
            <v>Peru, Nuevos Soles</v>
          </cell>
        </row>
        <row r="122">
          <cell r="K122" t="str">
            <v>Philippines, Pesos</v>
          </cell>
        </row>
        <row r="123">
          <cell r="K123" t="str">
            <v>Platinum, Ounces</v>
          </cell>
        </row>
        <row r="124">
          <cell r="K124" t="str">
            <v>Poland, Zlotych</v>
          </cell>
        </row>
        <row r="125">
          <cell r="K125" t="str">
            <v>Qatar, Rials</v>
          </cell>
        </row>
        <row r="126">
          <cell r="K126" t="str">
            <v>Romania, New Lei</v>
          </cell>
        </row>
        <row r="127">
          <cell r="K127" t="str">
            <v>Russia, Rubles</v>
          </cell>
        </row>
        <row r="128">
          <cell r="K128" t="str">
            <v>Rwanda, Rwanda Francs</v>
          </cell>
        </row>
        <row r="129">
          <cell r="K129" t="str">
            <v>Saint Helena, Pounds</v>
          </cell>
        </row>
        <row r="130">
          <cell r="K130" t="str">
            <v>Samoa, Tala</v>
          </cell>
        </row>
        <row r="131">
          <cell r="K131" t="str">
            <v>Sao Tome and Principe, Dobras</v>
          </cell>
        </row>
        <row r="132">
          <cell r="K132" t="str">
            <v>Saudi Arabia, Riyals</v>
          </cell>
        </row>
        <row r="133">
          <cell r="K133" t="str">
            <v>Seborga, Luigini</v>
          </cell>
        </row>
        <row r="134">
          <cell r="K134" t="str">
            <v>Serbia, Dinars</v>
          </cell>
        </row>
        <row r="135">
          <cell r="K135" t="str">
            <v>Seychelles, Rupees</v>
          </cell>
        </row>
        <row r="136">
          <cell r="K136" t="str">
            <v>Sierra Leone, Leones</v>
          </cell>
        </row>
        <row r="137">
          <cell r="K137" t="str">
            <v>Silver, Ounces</v>
          </cell>
        </row>
        <row r="138">
          <cell r="K138" t="str">
            <v>Singapore, Dollars</v>
          </cell>
        </row>
        <row r="139">
          <cell r="K139" t="str">
            <v>Solomon Islands, Dollars</v>
          </cell>
        </row>
        <row r="140">
          <cell r="K140" t="str">
            <v>Somalia, Shillings</v>
          </cell>
        </row>
        <row r="141">
          <cell r="K141" t="str">
            <v>South Africa, Rand</v>
          </cell>
        </row>
        <row r="142">
          <cell r="K142" t="str">
            <v>Sri Lanka, Rupees</v>
          </cell>
        </row>
        <row r="143">
          <cell r="K143" t="str">
            <v>Sudan, Pounds</v>
          </cell>
        </row>
        <row r="144">
          <cell r="K144" t="str">
            <v>Suriname, Dollars</v>
          </cell>
        </row>
        <row r="145">
          <cell r="K145" t="str">
            <v>Swaziland, Emalangeni</v>
          </cell>
        </row>
        <row r="146">
          <cell r="K146" t="str">
            <v>Sweden, Kronor</v>
          </cell>
        </row>
        <row r="147">
          <cell r="K147" t="str">
            <v>Switzerland, Francs</v>
          </cell>
        </row>
        <row r="148">
          <cell r="K148" t="str">
            <v>Syria, Pounds</v>
          </cell>
        </row>
        <row r="149">
          <cell r="K149" t="str">
            <v>Taiwan, New Dollars</v>
          </cell>
        </row>
        <row r="150">
          <cell r="K150" t="str">
            <v>Tajikistan, Somoni</v>
          </cell>
        </row>
        <row r="151">
          <cell r="K151" t="str">
            <v>Tanzania, Shillings</v>
          </cell>
        </row>
        <row r="152">
          <cell r="K152" t="str">
            <v>Thailand, Baht</v>
          </cell>
        </row>
        <row r="153">
          <cell r="K153" t="str">
            <v>Tonga, Paanga</v>
          </cell>
        </row>
        <row r="154">
          <cell r="K154" t="str">
            <v>Trinidad and Tobago, Dollars</v>
          </cell>
        </row>
        <row r="155">
          <cell r="K155" t="str">
            <v>Tunisia, Dinars</v>
          </cell>
        </row>
        <row r="156">
          <cell r="K156" t="str">
            <v>Turkey, New Lira</v>
          </cell>
        </row>
        <row r="157">
          <cell r="K157" t="str">
            <v>Turkmenistan, Manats</v>
          </cell>
        </row>
        <row r="158">
          <cell r="K158" t="str">
            <v>Tuvalu, Tuvalu Dollars</v>
          </cell>
        </row>
        <row r="159">
          <cell r="K159" t="str">
            <v>Uganda, Shillings</v>
          </cell>
        </row>
        <row r="160">
          <cell r="K160" t="str">
            <v>Ukraine, Hryvnia</v>
          </cell>
        </row>
        <row r="161">
          <cell r="K161" t="str">
            <v>United Arab Emirates, Dirhams</v>
          </cell>
        </row>
        <row r="162">
          <cell r="K162" t="str">
            <v>United Kingdom, Pounds</v>
          </cell>
        </row>
        <row r="163">
          <cell r="K163" t="str">
            <v>United States of America, Dollars</v>
          </cell>
        </row>
        <row r="164">
          <cell r="K164" t="str">
            <v>Uruguay, Pesos</v>
          </cell>
        </row>
        <row r="165">
          <cell r="K165" t="str">
            <v>Uzbekistan, Sums</v>
          </cell>
        </row>
        <row r="166">
          <cell r="K166" t="str">
            <v>Vanuatu, Vatu</v>
          </cell>
        </row>
        <row r="167">
          <cell r="K167" t="str">
            <v>Venezuela, Bolivares (expires 2008-Jun-30)</v>
          </cell>
        </row>
        <row r="168">
          <cell r="K168" t="str">
            <v>Venezuela, Bolivares Fuertes</v>
          </cell>
        </row>
        <row r="169">
          <cell r="K169" t="str">
            <v>Viet Nam, Dong</v>
          </cell>
        </row>
        <row r="170">
          <cell r="K170" t="str">
            <v>Yemen, Rials</v>
          </cell>
        </row>
        <row r="171">
          <cell r="K171" t="str">
            <v>Zambia, Kwacha</v>
          </cell>
        </row>
        <row r="172">
          <cell r="K172" t="str">
            <v>Zimbabwe, Zimbabwe Dollars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32">
          <cell r="F32">
            <v>0</v>
          </cell>
        </row>
      </sheetData>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Sheet"/>
      <sheetName val="StartUp"/>
      <sheetName val="+DynamicDomain"/>
      <sheetName val="Sheet1"/>
      <sheetName val="Data"/>
      <sheetName val="+FootnoteTexts"/>
      <sheetName val="+Elements"/>
      <sheetName val="+Lineitems"/>
      <sheetName val="FVTPL"/>
      <sheetName val="+CellLinks"/>
      <sheetName val="Sheet4"/>
    </sheetNames>
    <sheetDataSet>
      <sheetData sheetId="0" refreshError="1"/>
      <sheetData sheetId="1">
        <row r="1">
          <cell r="K1" t="str">
            <v>Afghanistan, Afghanis</v>
          </cell>
          <cell r="L1" t="str">
            <v>Actuals</v>
          </cell>
        </row>
        <row r="2">
          <cell r="K2" t="str">
            <v>Albania, Leke</v>
          </cell>
          <cell r="L2" t="str">
            <v>Thousands</v>
          </cell>
        </row>
        <row r="3">
          <cell r="K3" t="str">
            <v>Algeria, Algeria Dinars</v>
          </cell>
          <cell r="L3" t="str">
            <v>Lakhs</v>
          </cell>
        </row>
        <row r="4">
          <cell r="K4" t="str">
            <v>Angola, Kwanza</v>
          </cell>
          <cell r="L4" t="str">
            <v>Millions</v>
          </cell>
        </row>
        <row r="5">
          <cell r="K5" t="str">
            <v>Argentina, Pesos</v>
          </cell>
          <cell r="L5" t="str">
            <v>Billions</v>
          </cell>
        </row>
        <row r="6">
          <cell r="K6" t="str">
            <v>Armenia, Drams</v>
          </cell>
        </row>
        <row r="7">
          <cell r="K7" t="str">
            <v>Aruba, Guilders (also called Florins)</v>
          </cell>
        </row>
        <row r="8">
          <cell r="K8" t="str">
            <v>Australia, Dollars</v>
          </cell>
        </row>
        <row r="9">
          <cell r="K9" t="str">
            <v>Azerbaijan, New Manats</v>
          </cell>
        </row>
        <row r="10">
          <cell r="K10" t="str">
            <v>Bahamas, Dollars</v>
          </cell>
        </row>
        <row r="11">
          <cell r="K11" t="str">
            <v>Bahrain, Dinars</v>
          </cell>
        </row>
        <row r="12">
          <cell r="K12" t="str">
            <v>Bangladesh, Taka</v>
          </cell>
        </row>
        <row r="13">
          <cell r="K13" t="str">
            <v>Barbados, Dollars</v>
          </cell>
        </row>
        <row r="14">
          <cell r="K14" t="str">
            <v>Belarus, Rubles</v>
          </cell>
        </row>
        <row r="15">
          <cell r="K15" t="str">
            <v>Belize, Dollars</v>
          </cell>
        </row>
        <row r="16">
          <cell r="K16" t="str">
            <v>Bermuda, Dollars</v>
          </cell>
        </row>
        <row r="17">
          <cell r="K17" t="str">
            <v>Bhutan, Ngultrum</v>
          </cell>
        </row>
        <row r="18">
          <cell r="K18" t="str">
            <v>Bolivia, Bolivianos</v>
          </cell>
        </row>
        <row r="19">
          <cell r="K19" t="str">
            <v>Bosnia and Herzegovina, Convertible Marka</v>
          </cell>
        </row>
        <row r="20">
          <cell r="K20" t="str">
            <v>Botswana, Pulas</v>
          </cell>
        </row>
        <row r="21">
          <cell r="K21" t="str">
            <v>Brazil, Brazil Real</v>
          </cell>
        </row>
        <row r="22">
          <cell r="K22" t="str">
            <v>Brunei Darussalam, Dollars</v>
          </cell>
        </row>
        <row r="23">
          <cell r="K23" t="str">
            <v>Bulgaria, Leva</v>
          </cell>
        </row>
        <row r="24">
          <cell r="K24" t="str">
            <v>Burundi, Francs</v>
          </cell>
        </row>
        <row r="25">
          <cell r="K25" t="str">
            <v>Cambodia, Riels</v>
          </cell>
        </row>
        <row r="26">
          <cell r="K26" t="str">
            <v>Canada, Dollars</v>
          </cell>
        </row>
        <row r="27">
          <cell r="K27" t="str">
            <v>Cape Verde, Escudos</v>
          </cell>
        </row>
        <row r="28">
          <cell r="K28" t="str">
            <v>Cayman Islands, Dollars</v>
          </cell>
        </row>
        <row r="29">
          <cell r="K29" t="str">
            <v>Chile, Pesos</v>
          </cell>
        </row>
        <row r="30">
          <cell r="K30" t="str">
            <v>China, Yuan Renminbi</v>
          </cell>
        </row>
        <row r="31">
          <cell r="K31" t="str">
            <v>Colombia, Pesos</v>
          </cell>
        </row>
        <row r="32">
          <cell r="K32" t="str">
            <v>Communaute Financiere Africaine BCEAO, Francs</v>
          </cell>
        </row>
        <row r="33">
          <cell r="K33" t="str">
            <v>Communaute Financiere Africaine BEAC, Francs</v>
          </cell>
        </row>
        <row r="34">
          <cell r="K34" t="str">
            <v>Comoros, Francs</v>
          </cell>
        </row>
        <row r="35">
          <cell r="K35" t="str">
            <v>Comptoirs Francais du Pacifique Francs</v>
          </cell>
        </row>
        <row r="36">
          <cell r="K36" t="str">
            <v>Congo/Kinshasa, Congolese Francs</v>
          </cell>
        </row>
        <row r="37">
          <cell r="K37" t="str">
            <v>Costa Rica, Colones</v>
          </cell>
        </row>
        <row r="38">
          <cell r="K38" t="str">
            <v>Croatia, Kuna</v>
          </cell>
        </row>
        <row r="39">
          <cell r="K39" t="str">
            <v>Cuba, Pesos</v>
          </cell>
        </row>
        <row r="41">
          <cell r="K41" t="str">
            <v>Cyprus, Pounds (expires 2008-Jan-31)</v>
          </cell>
        </row>
        <row r="42">
          <cell r="K42" t="str">
            <v>Czech Republic, Koruny</v>
          </cell>
        </row>
        <row r="43">
          <cell r="K43" t="str">
            <v>Denmark, Kroner</v>
          </cell>
        </row>
        <row r="44">
          <cell r="K44" t="str">
            <v>Djibouti, Francs</v>
          </cell>
        </row>
        <row r="45">
          <cell r="K45" t="str">
            <v>Dominican Republic, Pesos</v>
          </cell>
        </row>
        <row r="46">
          <cell r="K46" t="str">
            <v>East Caribbean Dollars</v>
          </cell>
        </row>
        <row r="47">
          <cell r="K47" t="str">
            <v>Egypt, Pounds</v>
          </cell>
        </row>
        <row r="48">
          <cell r="K48" t="str">
            <v>El Salvador, Colones</v>
          </cell>
        </row>
        <row r="49">
          <cell r="K49" t="str">
            <v>Eritrea, Nakfa</v>
          </cell>
        </row>
        <row r="50">
          <cell r="K50" t="str">
            <v>Estonia, Krooni</v>
          </cell>
        </row>
        <row r="51">
          <cell r="K51" t="str">
            <v>Ethiopia, Birr</v>
          </cell>
        </row>
        <row r="52">
          <cell r="K52" t="str">
            <v>Euro Member Countries, Euro</v>
          </cell>
        </row>
        <row r="53">
          <cell r="K53" t="str">
            <v>Falkland Islands (Malvinas), Pounds</v>
          </cell>
        </row>
        <row r="54">
          <cell r="K54" t="str">
            <v>Fiji, Dollars</v>
          </cell>
        </row>
        <row r="55">
          <cell r="K55" t="str">
            <v>Gambia, Dalasi</v>
          </cell>
        </row>
        <row r="56">
          <cell r="K56" t="str">
            <v>Georgia, Lari</v>
          </cell>
        </row>
        <row r="57">
          <cell r="K57" t="str">
            <v>Ghana, Cedis</v>
          </cell>
        </row>
        <row r="58">
          <cell r="K58" t="str">
            <v>Gibraltar, Pounds</v>
          </cell>
        </row>
        <row r="59">
          <cell r="K59" t="str">
            <v>Gold, Ounces</v>
          </cell>
        </row>
        <row r="60">
          <cell r="K60" t="str">
            <v>Guatemala, Quetzales</v>
          </cell>
        </row>
        <row r="61">
          <cell r="K61" t="str">
            <v>Guernsey, Pounds</v>
          </cell>
        </row>
        <row r="62">
          <cell r="K62" t="str">
            <v>Guinea, Francs</v>
          </cell>
        </row>
        <row r="63">
          <cell r="K63" t="str">
            <v>Guyana, Dollars</v>
          </cell>
        </row>
        <row r="64">
          <cell r="K64" t="str">
            <v>Haiti, Gourdes</v>
          </cell>
        </row>
        <row r="65">
          <cell r="K65" t="str">
            <v>Honduras, Lempiras</v>
          </cell>
        </row>
        <row r="66">
          <cell r="K66" t="str">
            <v>Hong Kong, Dollars</v>
          </cell>
        </row>
        <row r="67">
          <cell r="K67" t="str">
            <v>Hungary, Forint</v>
          </cell>
        </row>
        <row r="68">
          <cell r="K68" t="str">
            <v>Iceland, Kronur</v>
          </cell>
        </row>
        <row r="69">
          <cell r="K69" t="str">
            <v>India, Rupees</v>
          </cell>
        </row>
        <row r="70">
          <cell r="K70" t="str">
            <v>Indonesia, Rupiahs</v>
          </cell>
        </row>
        <row r="71">
          <cell r="K71" t="str">
            <v>International Monetary Fund (IMF) Special Drawing Rights</v>
          </cell>
        </row>
        <row r="72">
          <cell r="K72" t="str">
            <v>Iran, Rials</v>
          </cell>
        </row>
        <row r="73">
          <cell r="K73" t="str">
            <v>Iraq, Dinars</v>
          </cell>
        </row>
        <row r="74">
          <cell r="K74" t="str">
            <v>Isle of Man, Pounds</v>
          </cell>
        </row>
        <row r="75">
          <cell r="K75" t="str">
            <v>Israel, New Shekels</v>
          </cell>
        </row>
        <row r="76">
          <cell r="K76" t="str">
            <v>Jamaica, Dollars</v>
          </cell>
        </row>
        <row r="77">
          <cell r="K77" t="str">
            <v>Japan, Yen</v>
          </cell>
        </row>
        <row r="78">
          <cell r="K78" t="str">
            <v>Jersey, Pounds</v>
          </cell>
        </row>
        <row r="79">
          <cell r="K79" t="str">
            <v>Jordan, Dinars</v>
          </cell>
        </row>
        <row r="80">
          <cell r="K80" t="str">
            <v>Kazakhstan, Tenge</v>
          </cell>
        </row>
        <row r="81">
          <cell r="K81" t="str">
            <v>Kenya, Shillings</v>
          </cell>
        </row>
        <row r="82">
          <cell r="K82" t="str">
            <v>Korea (North), Won</v>
          </cell>
        </row>
        <row r="83">
          <cell r="K83" t="str">
            <v>Korea (South), Won</v>
          </cell>
        </row>
        <row r="84">
          <cell r="K84" t="str">
            <v>Kuwait, Dinars</v>
          </cell>
        </row>
        <row r="85">
          <cell r="K85" t="str">
            <v>Kyrgyzstan, Soms</v>
          </cell>
        </row>
        <row r="86">
          <cell r="K86" t="str">
            <v>Laos, Kips</v>
          </cell>
        </row>
        <row r="87">
          <cell r="K87" t="str">
            <v>Latvia, Lati</v>
          </cell>
        </row>
        <row r="88">
          <cell r="K88" t="str">
            <v>Lebanon, Pounds</v>
          </cell>
        </row>
        <row r="89">
          <cell r="K89" t="str">
            <v>Lesotho, Maloti</v>
          </cell>
        </row>
        <row r="90">
          <cell r="K90" t="str">
            <v>Liberia, Dollars</v>
          </cell>
        </row>
        <row r="91">
          <cell r="K91" t="str">
            <v>Libya, Dinars</v>
          </cell>
        </row>
        <row r="92">
          <cell r="K92" t="str">
            <v>Lithuania, Litai</v>
          </cell>
        </row>
        <row r="93">
          <cell r="K93" t="str">
            <v>Macau, Patacas</v>
          </cell>
        </row>
        <row r="94">
          <cell r="K94" t="str">
            <v>Macedonia, Denars</v>
          </cell>
        </row>
        <row r="95">
          <cell r="K95" t="str">
            <v>Madagascar, Ariary</v>
          </cell>
        </row>
        <row r="96">
          <cell r="K96" t="str">
            <v>Malawi, Kwachas</v>
          </cell>
        </row>
        <row r="97">
          <cell r="K97" t="str">
            <v>Malaysia, Ringgits</v>
          </cell>
        </row>
        <row r="98">
          <cell r="K98" t="str">
            <v>Maldives (Maldive Islands), Rufiyaa</v>
          </cell>
        </row>
        <row r="99">
          <cell r="K99" t="str">
            <v>Malta, Liri (expires 2008-Jan-31)</v>
          </cell>
        </row>
        <row r="100">
          <cell r="K100" t="str">
            <v>Mauritania, Ouguiyas</v>
          </cell>
        </row>
        <row r="101">
          <cell r="K101" t="str">
            <v>Mauritius, Rupees</v>
          </cell>
        </row>
        <row r="102">
          <cell r="K102" t="str">
            <v>Mexico, Pesos</v>
          </cell>
        </row>
        <row r="103">
          <cell r="K103" t="str">
            <v>Moldova, Lei</v>
          </cell>
        </row>
        <row r="104">
          <cell r="K104" t="str">
            <v>Mongolia, Tugriks</v>
          </cell>
        </row>
        <row r="105">
          <cell r="K105" t="str">
            <v>Morocco, Dirhams</v>
          </cell>
        </row>
        <row r="106">
          <cell r="K106" t="str">
            <v>Mozambique, Meticais</v>
          </cell>
        </row>
        <row r="107">
          <cell r="K107" t="str">
            <v>Myanmar (Burma), Kyats</v>
          </cell>
        </row>
        <row r="108">
          <cell r="K108" t="str">
            <v>Namibia, Dollars</v>
          </cell>
        </row>
        <row r="109">
          <cell r="K109" t="str">
            <v>Nepal, Nepal Rupees</v>
          </cell>
        </row>
        <row r="110">
          <cell r="K110" t="str">
            <v>Netherlands Antilles, Guilders (also called Florins)</v>
          </cell>
        </row>
        <row r="111">
          <cell r="K111" t="str">
            <v>New Zealand, Dollars</v>
          </cell>
        </row>
        <row r="112">
          <cell r="K112" t="str">
            <v>Nicaragua, Cordobas</v>
          </cell>
        </row>
        <row r="113">
          <cell r="K113" t="str">
            <v>Nigeria, Nairas</v>
          </cell>
        </row>
        <row r="114">
          <cell r="K114" t="str">
            <v>Norway, Krone</v>
          </cell>
        </row>
        <row r="115">
          <cell r="K115" t="str">
            <v>Oman, Rials</v>
          </cell>
        </row>
        <row r="116">
          <cell r="K116" t="str">
            <v>Pakistan, Rupees</v>
          </cell>
        </row>
        <row r="117">
          <cell r="K117" t="str">
            <v>Palladium Ounces</v>
          </cell>
        </row>
        <row r="118">
          <cell r="K118" t="str">
            <v>Panama, Balboa</v>
          </cell>
        </row>
        <row r="119">
          <cell r="K119" t="str">
            <v>Papua New Guinea, Kina</v>
          </cell>
        </row>
        <row r="120">
          <cell r="K120" t="str">
            <v>Paraguay, Guarani</v>
          </cell>
        </row>
        <row r="121">
          <cell r="K121" t="str">
            <v>Peru, Nuevos Soles</v>
          </cell>
        </row>
        <row r="122">
          <cell r="K122" t="str">
            <v>Philippines, Pesos</v>
          </cell>
        </row>
        <row r="123">
          <cell r="K123" t="str">
            <v>Platinum, Ounces</v>
          </cell>
        </row>
        <row r="124">
          <cell r="K124" t="str">
            <v>Poland, Zlotych</v>
          </cell>
        </row>
        <row r="125">
          <cell r="K125" t="str">
            <v>Qatar, Rials</v>
          </cell>
        </row>
        <row r="126">
          <cell r="K126" t="str">
            <v>Romania, New Lei</v>
          </cell>
        </row>
        <row r="127">
          <cell r="K127" t="str">
            <v>Russia, Rubles</v>
          </cell>
        </row>
        <row r="128">
          <cell r="K128" t="str">
            <v>Rwanda, Rwanda Francs</v>
          </cell>
        </row>
        <row r="129">
          <cell r="K129" t="str">
            <v>Saint Helena, Pounds</v>
          </cell>
        </row>
        <row r="130">
          <cell r="K130" t="str">
            <v>Samoa, Tala</v>
          </cell>
        </row>
        <row r="131">
          <cell r="K131" t="str">
            <v>Sao Tome and Principe, Dobras</v>
          </cell>
        </row>
        <row r="132">
          <cell r="K132" t="str">
            <v>Saudi Arabia, Riyals</v>
          </cell>
        </row>
        <row r="133">
          <cell r="K133" t="str">
            <v>Seborga, Luigini</v>
          </cell>
        </row>
        <row r="134">
          <cell r="K134" t="str">
            <v>Serbia, Dinars</v>
          </cell>
        </row>
        <row r="135">
          <cell r="K135" t="str">
            <v>Seychelles, Rupees</v>
          </cell>
        </row>
        <row r="136">
          <cell r="K136" t="str">
            <v>Sierra Leone, Leones</v>
          </cell>
        </row>
        <row r="137">
          <cell r="K137" t="str">
            <v>Silver, Ounces</v>
          </cell>
        </row>
        <row r="138">
          <cell r="K138" t="str">
            <v>Singapore, Dollars</v>
          </cell>
        </row>
        <row r="139">
          <cell r="K139" t="str">
            <v>Solomon Islands, Dollars</v>
          </cell>
        </row>
        <row r="140">
          <cell r="K140" t="str">
            <v>Somalia, Shillings</v>
          </cell>
        </row>
        <row r="141">
          <cell r="K141" t="str">
            <v>South Africa, Rand</v>
          </cell>
        </row>
        <row r="142">
          <cell r="K142" t="str">
            <v>Sri Lanka, Rupees</v>
          </cell>
        </row>
        <row r="143">
          <cell r="K143" t="str">
            <v>Sudan, Pounds</v>
          </cell>
        </row>
        <row r="144">
          <cell r="K144" t="str">
            <v>Suriname, Dollars</v>
          </cell>
        </row>
        <row r="145">
          <cell r="K145" t="str">
            <v>Swaziland, Emalangeni</v>
          </cell>
        </row>
        <row r="146">
          <cell r="K146" t="str">
            <v>Sweden, Kronor</v>
          </cell>
        </row>
        <row r="147">
          <cell r="K147" t="str">
            <v>Switzerland, Francs</v>
          </cell>
        </row>
        <row r="148">
          <cell r="K148" t="str">
            <v>Syria, Pounds</v>
          </cell>
        </row>
        <row r="149">
          <cell r="K149" t="str">
            <v>Taiwan, New Dollars</v>
          </cell>
        </row>
        <row r="150">
          <cell r="K150" t="str">
            <v>Tajikistan, Somoni</v>
          </cell>
        </row>
        <row r="151">
          <cell r="K151" t="str">
            <v>Tanzania, Shillings</v>
          </cell>
        </row>
        <row r="152">
          <cell r="K152" t="str">
            <v>Thailand, Baht</v>
          </cell>
        </row>
        <row r="153">
          <cell r="K153" t="str">
            <v>Tonga, Paanga</v>
          </cell>
        </row>
        <row r="154">
          <cell r="K154" t="str">
            <v>Trinidad and Tobago, Dollars</v>
          </cell>
        </row>
        <row r="155">
          <cell r="K155" t="str">
            <v>Tunisia, Dinars</v>
          </cell>
        </row>
        <row r="156">
          <cell r="K156" t="str">
            <v>Turkey, New Lira</v>
          </cell>
        </row>
        <row r="157">
          <cell r="K157" t="str">
            <v>Turkmenistan, Manats</v>
          </cell>
        </row>
        <row r="158">
          <cell r="K158" t="str">
            <v>Tuvalu, Tuvalu Dollars</v>
          </cell>
        </row>
        <row r="159">
          <cell r="K159" t="str">
            <v>Uganda, Shillings</v>
          </cell>
        </row>
        <row r="160">
          <cell r="K160" t="str">
            <v>Ukraine, Hryvnia</v>
          </cell>
        </row>
        <row r="161">
          <cell r="K161" t="str">
            <v>United Arab Emirates, Dirhams</v>
          </cell>
        </row>
        <row r="162">
          <cell r="K162" t="str">
            <v>United Kingdom, Pounds</v>
          </cell>
        </row>
        <row r="163">
          <cell r="K163" t="str">
            <v>United States of America, Dollars</v>
          </cell>
        </row>
        <row r="164">
          <cell r="K164" t="str">
            <v>Uruguay, Pesos</v>
          </cell>
        </row>
        <row r="165">
          <cell r="K165" t="str">
            <v>Uzbekistan, Sums</v>
          </cell>
        </row>
        <row r="166">
          <cell r="K166" t="str">
            <v>Vanuatu, Vatu</v>
          </cell>
        </row>
        <row r="167">
          <cell r="K167" t="str">
            <v>Venezuela, Bolivares (expires 2008-Jun-30)</v>
          </cell>
        </row>
        <row r="168">
          <cell r="K168" t="str">
            <v>Venezuela, Bolivares Fuertes</v>
          </cell>
        </row>
        <row r="169">
          <cell r="K169" t="str">
            <v>Viet Nam, Dong</v>
          </cell>
        </row>
        <row r="170">
          <cell r="K170" t="str">
            <v>Yemen, Rials</v>
          </cell>
        </row>
        <row r="171">
          <cell r="K171" t="str">
            <v>Zambia, Kwacha</v>
          </cell>
        </row>
        <row r="172">
          <cell r="K172" t="str">
            <v>Zimbabwe, Zimbabwe Dollars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_rels/sheet10.xml.rels><?xml version="1.0" encoding="UTF-8" standalone="yes"?>
<Relationships xmlns="http://schemas.openxmlformats.org/package/2006/relationships"><Relationship Id="rId8" Type="http://schemas.openxmlformats.org/officeDocument/2006/relationships/hyperlink" Target="mailto:jsc-rep_core_2017-12-31.xsd#jsc-rep_NoncurrentNotesReceivables@http://www.jsc.gov.jo/xbrl/2017-12-31/lab-rol_dfsp/ReportingNetLabel" TargetMode="External"/><Relationship Id="rId13" Type="http://schemas.openxmlformats.org/officeDocument/2006/relationships/drawing" Target="../drawings/drawing10.xml"/><Relationship Id="rId18" Type="http://schemas.openxmlformats.org/officeDocument/2006/relationships/image" Target="../media/image4.emf"/><Relationship Id="rId3" Type="http://schemas.openxmlformats.org/officeDocument/2006/relationships/hyperlink" Target="mailto:jsc-rep_core_2017-12-31.xsd#jsc-rep_NoncurrentRefinanceLoansReceivable@http://www.xbrl.org/2003/role/periodStartLabel" TargetMode="External"/><Relationship Id="rId21" Type="http://schemas.openxmlformats.org/officeDocument/2006/relationships/control" Target="../activeX/activeX33.xml"/><Relationship Id="rId7" Type="http://schemas.openxmlformats.org/officeDocument/2006/relationships/hyperlink" Target="mailto:full_ifrs-cor_2017-03-09.xsd#ifrs-full_InvestmentProperty@http://www.jsc.gov.jo/xbrl/2017-12-31/lab-rol_dfsnp/ReportingTotalLabel" TargetMode="External"/><Relationship Id="rId12" Type="http://schemas.openxmlformats.org/officeDocument/2006/relationships/hyperlink" Target="mailto:full_ifrs-cor_2017-03-09.xsd#ifrs-full_InvestmentProperty@http://www.jsc.gov.jo/xbrl/2017-12-31/lab-rol_dfsnp/ReportingTotalLabel" TargetMode="External"/><Relationship Id="rId17" Type="http://schemas.openxmlformats.org/officeDocument/2006/relationships/control" Target="../activeX/activeX31.xml"/><Relationship Id="rId2" Type="http://schemas.openxmlformats.org/officeDocument/2006/relationships/hyperlink" Target="mailto:full_ifrs-cor_2017-03-09.xsd#ifrs-full_InvestmentProperty@http://www.xbrl.org/2003/role/periodStartLabel" TargetMode="External"/><Relationship Id="rId16" Type="http://schemas.openxmlformats.org/officeDocument/2006/relationships/image" Target="../media/image3.emf"/><Relationship Id="rId20" Type="http://schemas.openxmlformats.org/officeDocument/2006/relationships/image" Target="../media/image5.emf"/><Relationship Id="rId1" Type="http://schemas.openxmlformats.org/officeDocument/2006/relationships/hyperlink" Target="mailto:full_ifrs-cor_2017-03-09.xsd#ifrs-full_InvestmentProperty@http://www.xbrl.org/2003/role/periodStartLabel" TargetMode="External"/><Relationship Id="rId6" Type="http://schemas.openxmlformats.org/officeDocument/2006/relationships/hyperlink" Target="mailto:full_ifrs-cor_2017-03-09.xsd#ifrs-full_AdditionsOtherThanThroughBusinessCombinationsInvestmentProperty@http://www.jsc.gov.jo/xbrl/2017-12-31/lab-rol_dfsnp/ReportingLabel" TargetMode="External"/><Relationship Id="rId11" Type="http://schemas.openxmlformats.org/officeDocument/2006/relationships/hyperlink" Target="mailto:full_ifrs-cor_2017-03-09.xsd#ifrs-full_AdditionsOtherThanThroughBusinessCombinationsInvestmentProperty@http://www.jsc.gov.jo/xbrl/2017-12-31/lab-rol_dfsnp/ReportingLabel" TargetMode="External"/><Relationship Id="rId5" Type="http://schemas.openxmlformats.org/officeDocument/2006/relationships/hyperlink" Target="mailto:jsc-rep_core_2017-12-31.xsd#jsc-rep_ImpairmentLossOfInvestmentsInSubsidiariesJointVenturesAndAssociates@http://www.jsc.gov.jo/xbrl/2017-12-31/lab-rol_dfsp/ReportingLabel" TargetMode="External"/><Relationship Id="rId15" Type="http://schemas.openxmlformats.org/officeDocument/2006/relationships/control" Target="../activeX/activeX30.xml"/><Relationship Id="rId23" Type="http://schemas.openxmlformats.org/officeDocument/2006/relationships/comments" Target="../comments7.xml"/><Relationship Id="rId10" Type="http://schemas.openxmlformats.org/officeDocument/2006/relationships/hyperlink" Target="mailto:full_ifrs-cor_2017-03-09.xsd#ifrs-full_InvestmentProperty@http://www.xbrl.org/2003/role/periodStartLabel" TargetMode="External"/><Relationship Id="rId19" Type="http://schemas.openxmlformats.org/officeDocument/2006/relationships/control" Target="../activeX/activeX32.xml"/><Relationship Id="rId4" Type="http://schemas.openxmlformats.org/officeDocument/2006/relationships/hyperlink" Target="mailto:jsc-rep_core_2017-12-31.xsd#jsc-rep_ProvisionForDoubtfulDebtsBrokerageCustomersReceivablesAndOtherReceivables@http://www.xbrl.org/2003/role/periodStartLabel" TargetMode="External"/><Relationship Id="rId9" Type="http://schemas.openxmlformats.org/officeDocument/2006/relationships/hyperlink" Target="mailto:full_ifrs-cor_2017-03-09.xsd#ifrs-full_InvestmentProperty@http://www.xbrl.org/2003/role/periodStartLabel" TargetMode="External"/><Relationship Id="rId14" Type="http://schemas.openxmlformats.org/officeDocument/2006/relationships/vmlDrawing" Target="../drawings/vmlDrawing9.vml"/><Relationship Id="rId22" Type="http://schemas.openxmlformats.org/officeDocument/2006/relationships/image" Target="../media/image6.emf"/></Relationships>
</file>

<file path=xl/worksheets/_rels/sheet11.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control" Target="../activeX/activeX34.xml"/><Relationship Id="rId7" Type="http://schemas.openxmlformats.org/officeDocument/2006/relationships/control" Target="../activeX/activeX36.xml"/><Relationship Id="rId2" Type="http://schemas.openxmlformats.org/officeDocument/2006/relationships/vmlDrawing" Target="../drawings/vmlDrawing10.vml"/><Relationship Id="rId1" Type="http://schemas.openxmlformats.org/officeDocument/2006/relationships/drawing" Target="../drawings/drawing11.xml"/><Relationship Id="rId6" Type="http://schemas.openxmlformats.org/officeDocument/2006/relationships/image" Target="../media/image4.emf"/><Relationship Id="rId11" Type="http://schemas.openxmlformats.org/officeDocument/2006/relationships/comments" Target="../comments8.xml"/><Relationship Id="rId5" Type="http://schemas.openxmlformats.org/officeDocument/2006/relationships/control" Target="../activeX/activeX35.xml"/><Relationship Id="rId10" Type="http://schemas.openxmlformats.org/officeDocument/2006/relationships/image" Target="../media/image6.emf"/><Relationship Id="rId4" Type="http://schemas.openxmlformats.org/officeDocument/2006/relationships/image" Target="../media/image3.emf"/><Relationship Id="rId9" Type="http://schemas.openxmlformats.org/officeDocument/2006/relationships/control" Target="../activeX/activeX37.xml"/></Relationships>
</file>

<file path=xl/worksheets/_rels/sheet12.xml.rels><?xml version="1.0" encoding="UTF-8" standalone="yes"?>
<Relationships xmlns="http://schemas.openxmlformats.org/package/2006/relationships"><Relationship Id="rId8" Type="http://schemas.openxmlformats.org/officeDocument/2006/relationships/hyperlink" Target="mailto:full_ifrs-cor_2017-03-09.xsd#ifrs-full_InvestmentProperty@http://www.xbrl.org/2003/role/periodStartLabel" TargetMode="External"/><Relationship Id="rId13" Type="http://schemas.openxmlformats.org/officeDocument/2006/relationships/image" Target="../media/image3.emf"/><Relationship Id="rId18" Type="http://schemas.openxmlformats.org/officeDocument/2006/relationships/control" Target="../activeX/activeX41.xml"/><Relationship Id="rId3" Type="http://schemas.openxmlformats.org/officeDocument/2006/relationships/hyperlink" Target="mailto:jsc-rep_core_2017-12-31.xsd#jsc-rep_RefinanceLoansReceivable@http://www.xbrl.org/2003/role/periodStartLabel" TargetMode="External"/><Relationship Id="rId7" Type="http://schemas.openxmlformats.org/officeDocument/2006/relationships/hyperlink" Target="mailto:jsc-rep_core_2017-12-31.xsd#jsc-rep_NotesReceivables@http://www.jsc.gov.jo/xbrl/2017-12-31/lab-rol_dfsp/ReportingNetLabel" TargetMode="External"/><Relationship Id="rId12" Type="http://schemas.openxmlformats.org/officeDocument/2006/relationships/control" Target="../activeX/activeX38.xml"/><Relationship Id="rId17" Type="http://schemas.openxmlformats.org/officeDocument/2006/relationships/image" Target="../media/image5.emf"/><Relationship Id="rId2" Type="http://schemas.openxmlformats.org/officeDocument/2006/relationships/hyperlink" Target="mailto:full_ifrs-cor_2017-03-09.xsd#ifrs-full_InvestmentProperty@http://www.xbrl.org/2003/role/periodStartLabel" TargetMode="External"/><Relationship Id="rId16" Type="http://schemas.openxmlformats.org/officeDocument/2006/relationships/control" Target="../activeX/activeX40.xml"/><Relationship Id="rId20" Type="http://schemas.openxmlformats.org/officeDocument/2006/relationships/comments" Target="../comments9.xml"/><Relationship Id="rId1" Type="http://schemas.openxmlformats.org/officeDocument/2006/relationships/hyperlink" Target="mailto:full_ifrs-cor_2017-03-09.xsd#ifrs-full_InvestmentProperty@http://www.xbrl.org/2003/role/periodStartLabel" TargetMode="External"/><Relationship Id="rId6" Type="http://schemas.openxmlformats.org/officeDocument/2006/relationships/hyperlink" Target="mailto:jsc-rep_core_2017-12-31.xsd#jsc-rep_BrokerageCustomersReceivables@http://www.jsc.gov.jo/xbrl/2017-12-31/lab-rol_dfsp/ReportingNetLabel" TargetMode="External"/><Relationship Id="rId11" Type="http://schemas.openxmlformats.org/officeDocument/2006/relationships/vmlDrawing" Target="../drawings/vmlDrawing11.vml"/><Relationship Id="rId5" Type="http://schemas.openxmlformats.org/officeDocument/2006/relationships/hyperlink" Target="mailto:jsc-rep_core_2017-12-31.xsd#jsc-rep_ImpairmentLossOfInvestmentsInSubsidiariesJointVenturesAndAssociates@http://www.jsc.gov.jo/xbrl/2017-12-31/lab-rol_dfsp/ReportingLabel" TargetMode="External"/><Relationship Id="rId15" Type="http://schemas.openxmlformats.org/officeDocument/2006/relationships/image" Target="../media/image4.emf"/><Relationship Id="rId10" Type="http://schemas.openxmlformats.org/officeDocument/2006/relationships/drawing" Target="../drawings/drawing12.xml"/><Relationship Id="rId19" Type="http://schemas.openxmlformats.org/officeDocument/2006/relationships/image" Target="../media/image6.emf"/><Relationship Id="rId4" Type="http://schemas.openxmlformats.org/officeDocument/2006/relationships/hyperlink" Target="mailto:jsc-rep_core_2017-12-31.xsd#jsc-rep_ProvisionForDoubtfulDebtsBrokerageCustomersReceivablesAndOtherReceivables@http://www.xbrl.org/2003/role/periodStartLabel" TargetMode="External"/><Relationship Id="rId9" Type="http://schemas.openxmlformats.org/officeDocument/2006/relationships/hyperlink" Target="mailto:full_ifrs-cor_2017-03-09.xsd#ifrs-full_InvestmentProperty@http://www.xbrl.org/2003/role/periodStartLabel" TargetMode="External"/><Relationship Id="rId14" Type="http://schemas.openxmlformats.org/officeDocument/2006/relationships/control" Target="../activeX/activeX39.xml"/></Relationships>
</file>

<file path=xl/worksheets/_rels/sheet13.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control" Target="../activeX/activeX42.xml"/><Relationship Id="rId7" Type="http://schemas.openxmlformats.org/officeDocument/2006/relationships/control" Target="../activeX/activeX44.xml"/><Relationship Id="rId2" Type="http://schemas.openxmlformats.org/officeDocument/2006/relationships/vmlDrawing" Target="../drawings/vmlDrawing12.vml"/><Relationship Id="rId1" Type="http://schemas.openxmlformats.org/officeDocument/2006/relationships/drawing" Target="../drawings/drawing13.xml"/><Relationship Id="rId6" Type="http://schemas.openxmlformats.org/officeDocument/2006/relationships/image" Target="../media/image4.emf"/><Relationship Id="rId11" Type="http://schemas.openxmlformats.org/officeDocument/2006/relationships/comments" Target="../comments10.xml"/><Relationship Id="rId5" Type="http://schemas.openxmlformats.org/officeDocument/2006/relationships/control" Target="../activeX/activeX43.xml"/><Relationship Id="rId10" Type="http://schemas.openxmlformats.org/officeDocument/2006/relationships/image" Target="../media/image6.emf"/><Relationship Id="rId4" Type="http://schemas.openxmlformats.org/officeDocument/2006/relationships/image" Target="../media/image3.emf"/><Relationship Id="rId9" Type="http://schemas.openxmlformats.org/officeDocument/2006/relationships/control" Target="../activeX/activeX45.xml"/></Relationships>
</file>

<file path=xl/worksheets/_rels/sheet14.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control" Target="../activeX/activeX46.xml"/><Relationship Id="rId7" Type="http://schemas.openxmlformats.org/officeDocument/2006/relationships/control" Target="../activeX/activeX48.xml"/><Relationship Id="rId2" Type="http://schemas.openxmlformats.org/officeDocument/2006/relationships/vmlDrawing" Target="../drawings/vmlDrawing13.vml"/><Relationship Id="rId1" Type="http://schemas.openxmlformats.org/officeDocument/2006/relationships/drawing" Target="../drawings/drawing14.xml"/><Relationship Id="rId6" Type="http://schemas.openxmlformats.org/officeDocument/2006/relationships/image" Target="../media/image4.emf"/><Relationship Id="rId11" Type="http://schemas.openxmlformats.org/officeDocument/2006/relationships/comments" Target="../comments11.xml"/><Relationship Id="rId5" Type="http://schemas.openxmlformats.org/officeDocument/2006/relationships/control" Target="../activeX/activeX47.xml"/><Relationship Id="rId10" Type="http://schemas.openxmlformats.org/officeDocument/2006/relationships/image" Target="../media/image6.emf"/><Relationship Id="rId4" Type="http://schemas.openxmlformats.org/officeDocument/2006/relationships/image" Target="../media/image3.emf"/><Relationship Id="rId9" Type="http://schemas.openxmlformats.org/officeDocument/2006/relationships/control" Target="../activeX/activeX49.xml"/></Relationships>
</file>

<file path=xl/worksheets/_rels/sheet15.xml.rels><?xml version="1.0" encoding="UTF-8" standalone="yes"?>
<Relationships xmlns="http://schemas.openxmlformats.org/package/2006/relationships"><Relationship Id="rId8" Type="http://schemas.openxmlformats.org/officeDocument/2006/relationships/image" Target="../media/image3.emf"/><Relationship Id="rId13" Type="http://schemas.openxmlformats.org/officeDocument/2006/relationships/control" Target="../activeX/activeX53.xml"/><Relationship Id="rId3" Type="http://schemas.openxmlformats.org/officeDocument/2006/relationships/hyperlink" Target="mailto:jsc-rep_core_2017-12-31.xsd#jsc-rep_PropertyPlantAndEquipmentCarryingValue@http://www.xbrl.org/2003/role/periodStartLabel" TargetMode="External"/><Relationship Id="rId7" Type="http://schemas.openxmlformats.org/officeDocument/2006/relationships/control" Target="../activeX/activeX50.xml"/><Relationship Id="rId12" Type="http://schemas.openxmlformats.org/officeDocument/2006/relationships/image" Target="../media/image5.emf"/><Relationship Id="rId2" Type="http://schemas.openxmlformats.org/officeDocument/2006/relationships/hyperlink" Target="mailto:jsc-rep_core_2017-12-31.xsd#jsc-rep_PropertyPlantAndEquipmentCarryingValue@http://www.xbrl.org/2003/role/periodStartLabel" TargetMode="External"/><Relationship Id="rId1" Type="http://schemas.openxmlformats.org/officeDocument/2006/relationships/hyperlink" Target="mailto:jsc-rep_core_2017-12-31.xsd#jsc-rep_PropertyPlantAndEquipmentCarryingValue@http://www.xbrl.org/2003/role/periodStartLabel" TargetMode="External"/><Relationship Id="rId6" Type="http://schemas.openxmlformats.org/officeDocument/2006/relationships/vmlDrawing" Target="../drawings/vmlDrawing14.vml"/><Relationship Id="rId11" Type="http://schemas.openxmlformats.org/officeDocument/2006/relationships/control" Target="../activeX/activeX52.xml"/><Relationship Id="rId5" Type="http://schemas.openxmlformats.org/officeDocument/2006/relationships/drawing" Target="../drawings/drawing15.xml"/><Relationship Id="rId15" Type="http://schemas.openxmlformats.org/officeDocument/2006/relationships/comments" Target="../comments12.xml"/><Relationship Id="rId10" Type="http://schemas.openxmlformats.org/officeDocument/2006/relationships/image" Target="../media/image4.emf"/><Relationship Id="rId4" Type="http://schemas.openxmlformats.org/officeDocument/2006/relationships/hyperlink" Target="mailto:jsc-rep_core_2017-12-31.xsd#jsc-rep_PropertyPlantAndEquipmentCarryingValue@http://www.xbrl.org/2003/role/periodStartLabel" TargetMode="External"/><Relationship Id="rId9" Type="http://schemas.openxmlformats.org/officeDocument/2006/relationships/control" Target="../activeX/activeX51.xml"/><Relationship Id="rId14" Type="http://schemas.openxmlformats.org/officeDocument/2006/relationships/image" Target="../media/image6.emf"/></Relationships>
</file>

<file path=xl/worksheets/_rels/sheet16.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control" Target="../activeX/activeX54.xml"/><Relationship Id="rId7" Type="http://schemas.openxmlformats.org/officeDocument/2006/relationships/control" Target="../activeX/activeX56.xml"/><Relationship Id="rId2" Type="http://schemas.openxmlformats.org/officeDocument/2006/relationships/vmlDrawing" Target="../drawings/vmlDrawing15.vml"/><Relationship Id="rId1" Type="http://schemas.openxmlformats.org/officeDocument/2006/relationships/drawing" Target="../drawings/drawing16.xml"/><Relationship Id="rId6" Type="http://schemas.openxmlformats.org/officeDocument/2006/relationships/image" Target="../media/image4.emf"/><Relationship Id="rId11" Type="http://schemas.openxmlformats.org/officeDocument/2006/relationships/comments" Target="../comments13.xml"/><Relationship Id="rId5" Type="http://schemas.openxmlformats.org/officeDocument/2006/relationships/control" Target="../activeX/activeX55.xml"/><Relationship Id="rId10" Type="http://schemas.openxmlformats.org/officeDocument/2006/relationships/image" Target="../media/image6.emf"/><Relationship Id="rId4" Type="http://schemas.openxmlformats.org/officeDocument/2006/relationships/image" Target="../media/image3.emf"/><Relationship Id="rId9" Type="http://schemas.openxmlformats.org/officeDocument/2006/relationships/control" Target="../activeX/activeX57.xml"/></Relationships>
</file>

<file path=xl/worksheets/_rels/sheet17.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control" Target="../activeX/activeX58.xml"/><Relationship Id="rId7" Type="http://schemas.openxmlformats.org/officeDocument/2006/relationships/control" Target="../activeX/activeX60.xml"/><Relationship Id="rId2" Type="http://schemas.openxmlformats.org/officeDocument/2006/relationships/vmlDrawing" Target="../drawings/vmlDrawing16.vml"/><Relationship Id="rId1" Type="http://schemas.openxmlformats.org/officeDocument/2006/relationships/drawing" Target="../drawings/drawing17.xml"/><Relationship Id="rId6" Type="http://schemas.openxmlformats.org/officeDocument/2006/relationships/image" Target="../media/image4.emf"/><Relationship Id="rId11" Type="http://schemas.openxmlformats.org/officeDocument/2006/relationships/comments" Target="../comments14.xml"/><Relationship Id="rId5" Type="http://schemas.openxmlformats.org/officeDocument/2006/relationships/control" Target="../activeX/activeX59.xml"/><Relationship Id="rId10" Type="http://schemas.openxmlformats.org/officeDocument/2006/relationships/image" Target="../media/image6.emf"/><Relationship Id="rId4" Type="http://schemas.openxmlformats.org/officeDocument/2006/relationships/image" Target="../media/image3.emf"/><Relationship Id="rId9" Type="http://schemas.openxmlformats.org/officeDocument/2006/relationships/control" Target="../activeX/activeX61.xml"/></Relationships>
</file>

<file path=xl/worksheets/_rels/sheet18.xml.rels><?xml version="1.0" encoding="UTF-8" standalone="yes"?>
<Relationships xmlns="http://schemas.openxmlformats.org/package/2006/relationships"><Relationship Id="rId8" Type="http://schemas.openxmlformats.org/officeDocument/2006/relationships/image" Target="../media/image3.emf"/><Relationship Id="rId13" Type="http://schemas.openxmlformats.org/officeDocument/2006/relationships/control" Target="../activeX/activeX65.xml"/><Relationship Id="rId3" Type="http://schemas.openxmlformats.org/officeDocument/2006/relationships/hyperlink" Target="mailto:jsc-rep_core_2017-12-31.xsd#jsc-rep_IntangibleAssetsAndGoodwillCarryingValue@http://www.xbrl.org/2003/role/periodStartLabel" TargetMode="External"/><Relationship Id="rId7" Type="http://schemas.openxmlformats.org/officeDocument/2006/relationships/control" Target="../activeX/activeX62.xml"/><Relationship Id="rId12" Type="http://schemas.openxmlformats.org/officeDocument/2006/relationships/image" Target="../media/image5.emf"/><Relationship Id="rId2" Type="http://schemas.openxmlformats.org/officeDocument/2006/relationships/hyperlink" Target="mailto:jsc-rep_core_2017-12-31.xsd#jsc-rep_IntangibleAssetsAndGoodwillCarryingValue@http://www.xbrl.org/2003/role/periodStartLabel" TargetMode="External"/><Relationship Id="rId1" Type="http://schemas.openxmlformats.org/officeDocument/2006/relationships/hyperlink" Target="mailto:jsc-rep_core_2017-12-31.xsd#jsc-rep_IntangibleAssetsAndGoodwillCarryingValue@http://www.xbrl.org/2003/role/periodStartLabel" TargetMode="External"/><Relationship Id="rId6" Type="http://schemas.openxmlformats.org/officeDocument/2006/relationships/vmlDrawing" Target="../drawings/vmlDrawing17.vml"/><Relationship Id="rId11" Type="http://schemas.openxmlformats.org/officeDocument/2006/relationships/control" Target="../activeX/activeX64.xml"/><Relationship Id="rId5" Type="http://schemas.openxmlformats.org/officeDocument/2006/relationships/drawing" Target="../drawings/drawing18.xml"/><Relationship Id="rId15" Type="http://schemas.openxmlformats.org/officeDocument/2006/relationships/comments" Target="../comments15.xml"/><Relationship Id="rId10" Type="http://schemas.openxmlformats.org/officeDocument/2006/relationships/image" Target="../media/image4.emf"/><Relationship Id="rId4" Type="http://schemas.openxmlformats.org/officeDocument/2006/relationships/hyperlink" Target="mailto:jsc-rep_core_2017-12-31.xsd#jsc-rep_IntangibleAssetsAndGoodwillCarryingValue@http://www.xbrl.org/2003/role/periodStartLabel" TargetMode="External"/><Relationship Id="rId9" Type="http://schemas.openxmlformats.org/officeDocument/2006/relationships/control" Target="../activeX/activeX63.xml"/><Relationship Id="rId14" Type="http://schemas.openxmlformats.org/officeDocument/2006/relationships/image" Target="../media/image6.emf"/></Relationships>
</file>

<file path=xl/worksheets/_rels/sheet19.xml.rels><?xml version="1.0" encoding="UTF-8" standalone="yes"?>
<Relationships xmlns="http://schemas.openxmlformats.org/package/2006/relationships"><Relationship Id="rId8" Type="http://schemas.openxmlformats.org/officeDocument/2006/relationships/hyperlink" Target="mailto:jsc-rep_core_2017-12-31.xsd#jsc-rep_IncomeTaxProvision@http://www.xbrl.org/2003/role/periodStartLabel" TargetMode="External"/><Relationship Id="rId13" Type="http://schemas.openxmlformats.org/officeDocument/2006/relationships/drawing" Target="../drawings/drawing19.xml"/><Relationship Id="rId18" Type="http://schemas.openxmlformats.org/officeDocument/2006/relationships/image" Target="../media/image4.emf"/><Relationship Id="rId3" Type="http://schemas.openxmlformats.org/officeDocument/2006/relationships/hyperlink" Target="mailto:jsc-rep_core_2017-12-31.xsd#jsc-rep_ItemsAttributableToDeferredTaxAssets@http://www.xbrl.org/2003/role/periodStartLabel" TargetMode="External"/><Relationship Id="rId21" Type="http://schemas.openxmlformats.org/officeDocument/2006/relationships/control" Target="../activeX/activeX69.xml"/><Relationship Id="rId7" Type="http://schemas.openxmlformats.org/officeDocument/2006/relationships/hyperlink" Target="mailto:jsc-rep_core_2017-12-31.xsd#jsc-rep_ItemsAttributableToDeferredTaxLiabilities@http://www.xbrl.org/2003/role/periodStartLabel" TargetMode="External"/><Relationship Id="rId12" Type="http://schemas.openxmlformats.org/officeDocument/2006/relationships/hyperlink" Target="mailto:jsc-rep_core_2017-12-31.xsd#jsc-rep_ItemsAttributableToDeferredTaxAssets@http://www.xbrl.org/2003/role/periodStartLabel" TargetMode="External"/><Relationship Id="rId17" Type="http://schemas.openxmlformats.org/officeDocument/2006/relationships/control" Target="../activeX/activeX67.xml"/><Relationship Id="rId2" Type="http://schemas.openxmlformats.org/officeDocument/2006/relationships/hyperlink" Target="mailto:jsc-rep_core_2017-12-31.xsd#jsc-rep_ItemsAttributableToDeferredTaxAssets@http://www.xbrl.org/2003/role/periodStartLabel" TargetMode="External"/><Relationship Id="rId16" Type="http://schemas.openxmlformats.org/officeDocument/2006/relationships/image" Target="../media/image3.emf"/><Relationship Id="rId20" Type="http://schemas.openxmlformats.org/officeDocument/2006/relationships/image" Target="../media/image5.emf"/><Relationship Id="rId1" Type="http://schemas.openxmlformats.org/officeDocument/2006/relationships/hyperlink" Target="mailto:full_ifrs-cor_2017-03-09.xsd#ifrs-full_DeferredTaxAssets@http://www.xbrl.org/2003/role/periodStartLabel" TargetMode="External"/><Relationship Id="rId6" Type="http://schemas.openxmlformats.org/officeDocument/2006/relationships/hyperlink" Target="mailto:jsc-rep_core_2017-12-31.xsd#jsc-rep_ItemsAttributableToDeferredTaxLiabilities@http://www.xbrl.org/2003/role/periodStartLabel" TargetMode="External"/><Relationship Id="rId11" Type="http://schemas.openxmlformats.org/officeDocument/2006/relationships/hyperlink" Target="mailto:jsc-rep_core_2017-12-31.xsd#jsc-rep_ItemsAttributableToDeferredTaxAssets@http://www.xbrl.org/2003/role/periodStartLabel" TargetMode="External"/><Relationship Id="rId5" Type="http://schemas.openxmlformats.org/officeDocument/2006/relationships/hyperlink" Target="mailto:full_ifrs-cor_2017-03-09.xsd#ifrs-full_DeferredTaxLiabilities@http://www.jsc.gov.jo/xbrl/2017-12-31/lab-rol_dfsnp/ReportingPeriodEndLabel" TargetMode="External"/><Relationship Id="rId15" Type="http://schemas.openxmlformats.org/officeDocument/2006/relationships/control" Target="../activeX/activeX66.xml"/><Relationship Id="rId23" Type="http://schemas.openxmlformats.org/officeDocument/2006/relationships/comments" Target="../comments16.xml"/><Relationship Id="rId10" Type="http://schemas.openxmlformats.org/officeDocument/2006/relationships/hyperlink" Target="mailto:jsc-rep_core_2017-12-31.xsd#jsc-rep_ItemsAttributableToDeferredTaxLiabilities@http://www.xbrl.org/2003/role/periodStartLabel" TargetMode="External"/><Relationship Id="rId19" Type="http://schemas.openxmlformats.org/officeDocument/2006/relationships/control" Target="../activeX/activeX68.xml"/><Relationship Id="rId4" Type="http://schemas.openxmlformats.org/officeDocument/2006/relationships/hyperlink" Target="mailto:full_ifrs-cor_2017-03-09.xsd#ifrs-full_DeferredTaxLiabilities@http://www.xbrl.org/2003/role/periodStartLabel" TargetMode="External"/><Relationship Id="rId9" Type="http://schemas.openxmlformats.org/officeDocument/2006/relationships/hyperlink" Target="mailto:jsc-rep_core_2017-12-31.xsd#jsc-rep_ItemsAttributableToDeferredTaxLiabilities@http://www.xbrl.org/2003/role/periodStartLabel" TargetMode="External"/><Relationship Id="rId14" Type="http://schemas.openxmlformats.org/officeDocument/2006/relationships/vmlDrawing" Target="../drawings/vmlDrawing18.vml"/><Relationship Id="rId22" Type="http://schemas.openxmlformats.org/officeDocument/2006/relationships/image" Target="../media/image6.emf"/></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control" Target="../activeX/activeX70.xml"/><Relationship Id="rId7" Type="http://schemas.openxmlformats.org/officeDocument/2006/relationships/control" Target="../activeX/activeX72.xml"/><Relationship Id="rId2" Type="http://schemas.openxmlformats.org/officeDocument/2006/relationships/vmlDrawing" Target="../drawings/vmlDrawing19.vml"/><Relationship Id="rId1" Type="http://schemas.openxmlformats.org/officeDocument/2006/relationships/drawing" Target="../drawings/drawing20.xml"/><Relationship Id="rId6" Type="http://schemas.openxmlformats.org/officeDocument/2006/relationships/image" Target="../media/image4.emf"/><Relationship Id="rId11" Type="http://schemas.openxmlformats.org/officeDocument/2006/relationships/comments" Target="../comments17.xml"/><Relationship Id="rId5" Type="http://schemas.openxmlformats.org/officeDocument/2006/relationships/control" Target="../activeX/activeX71.xml"/><Relationship Id="rId10" Type="http://schemas.openxmlformats.org/officeDocument/2006/relationships/image" Target="../media/image6.emf"/><Relationship Id="rId4" Type="http://schemas.openxmlformats.org/officeDocument/2006/relationships/image" Target="../media/image3.emf"/><Relationship Id="rId9" Type="http://schemas.openxmlformats.org/officeDocument/2006/relationships/control" Target="../activeX/activeX73.xml"/></Relationships>
</file>

<file path=xl/worksheets/_rels/sheet3.xml.rels><?xml version="1.0" encoding="UTF-8" standalone="yes"?>
<Relationships xmlns="http://schemas.openxmlformats.org/package/2006/relationships"><Relationship Id="rId8" Type="http://schemas.openxmlformats.org/officeDocument/2006/relationships/control" Target="../activeX/activeX4.xml"/><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2.bin"/><Relationship Id="rId6" Type="http://schemas.openxmlformats.org/officeDocument/2006/relationships/control" Target="../activeX/activeX3.xml"/><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control" Target="../activeX/activeX5.xml"/><Relationship Id="rId4" Type="http://schemas.openxmlformats.org/officeDocument/2006/relationships/control" Target="../activeX/activeX2.xml"/><Relationship Id="rId9" Type="http://schemas.openxmlformats.org/officeDocument/2006/relationships/image" Target="../media/image5.emf"/></Relationships>
</file>

<file path=xl/worksheets/_rels/sheet4.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control" Target="../activeX/activeX6.xml"/><Relationship Id="rId7" Type="http://schemas.openxmlformats.org/officeDocument/2006/relationships/control" Target="../activeX/activeX8.xml"/><Relationship Id="rId2" Type="http://schemas.openxmlformats.org/officeDocument/2006/relationships/vmlDrawing" Target="../drawings/vmlDrawing3.vml"/><Relationship Id="rId1" Type="http://schemas.openxmlformats.org/officeDocument/2006/relationships/drawing" Target="../drawings/drawing4.xml"/><Relationship Id="rId6" Type="http://schemas.openxmlformats.org/officeDocument/2006/relationships/image" Target="../media/image4.emf"/><Relationship Id="rId11" Type="http://schemas.openxmlformats.org/officeDocument/2006/relationships/comments" Target="../comments1.xml"/><Relationship Id="rId5" Type="http://schemas.openxmlformats.org/officeDocument/2006/relationships/control" Target="../activeX/activeX7.xml"/><Relationship Id="rId10" Type="http://schemas.openxmlformats.org/officeDocument/2006/relationships/image" Target="../media/image6.emf"/><Relationship Id="rId4" Type="http://schemas.openxmlformats.org/officeDocument/2006/relationships/image" Target="../media/image3.emf"/><Relationship Id="rId9" Type="http://schemas.openxmlformats.org/officeDocument/2006/relationships/control" Target="../activeX/activeX9.xml"/></Relationships>
</file>

<file path=xl/worksheets/_rels/sheet5.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control" Target="../activeX/activeX10.xml"/><Relationship Id="rId7" Type="http://schemas.openxmlformats.org/officeDocument/2006/relationships/control" Target="../activeX/activeX12.xml"/><Relationship Id="rId2" Type="http://schemas.openxmlformats.org/officeDocument/2006/relationships/vmlDrawing" Target="../drawings/vmlDrawing4.vml"/><Relationship Id="rId1" Type="http://schemas.openxmlformats.org/officeDocument/2006/relationships/drawing" Target="../drawings/drawing5.xml"/><Relationship Id="rId6" Type="http://schemas.openxmlformats.org/officeDocument/2006/relationships/image" Target="../media/image4.emf"/><Relationship Id="rId11" Type="http://schemas.openxmlformats.org/officeDocument/2006/relationships/comments" Target="../comments2.xml"/><Relationship Id="rId5" Type="http://schemas.openxmlformats.org/officeDocument/2006/relationships/control" Target="../activeX/activeX11.xml"/><Relationship Id="rId10" Type="http://schemas.openxmlformats.org/officeDocument/2006/relationships/image" Target="../media/image6.emf"/><Relationship Id="rId4" Type="http://schemas.openxmlformats.org/officeDocument/2006/relationships/image" Target="../media/image3.emf"/><Relationship Id="rId9" Type="http://schemas.openxmlformats.org/officeDocument/2006/relationships/control" Target="../activeX/activeX13.xml"/></Relationships>
</file>

<file path=xl/worksheets/_rels/sheet6.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control" Target="../activeX/activeX14.xml"/><Relationship Id="rId7" Type="http://schemas.openxmlformats.org/officeDocument/2006/relationships/control" Target="../activeX/activeX16.xml"/><Relationship Id="rId2" Type="http://schemas.openxmlformats.org/officeDocument/2006/relationships/vmlDrawing" Target="../drawings/vmlDrawing5.vml"/><Relationship Id="rId1" Type="http://schemas.openxmlformats.org/officeDocument/2006/relationships/drawing" Target="../drawings/drawing6.xml"/><Relationship Id="rId6" Type="http://schemas.openxmlformats.org/officeDocument/2006/relationships/image" Target="../media/image4.emf"/><Relationship Id="rId11" Type="http://schemas.openxmlformats.org/officeDocument/2006/relationships/comments" Target="../comments3.xml"/><Relationship Id="rId5" Type="http://schemas.openxmlformats.org/officeDocument/2006/relationships/control" Target="../activeX/activeX15.xml"/><Relationship Id="rId10" Type="http://schemas.openxmlformats.org/officeDocument/2006/relationships/image" Target="../media/image6.emf"/><Relationship Id="rId4" Type="http://schemas.openxmlformats.org/officeDocument/2006/relationships/image" Target="../media/image3.emf"/><Relationship Id="rId9" Type="http://schemas.openxmlformats.org/officeDocument/2006/relationships/control" Target="../activeX/activeX17.xml"/></Relationships>
</file>

<file path=xl/worksheets/_rels/sheet7.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control" Target="../activeX/activeX18.xml"/><Relationship Id="rId7" Type="http://schemas.openxmlformats.org/officeDocument/2006/relationships/control" Target="../activeX/activeX20.xml"/><Relationship Id="rId2" Type="http://schemas.openxmlformats.org/officeDocument/2006/relationships/vmlDrawing" Target="../drawings/vmlDrawing6.vml"/><Relationship Id="rId1" Type="http://schemas.openxmlformats.org/officeDocument/2006/relationships/drawing" Target="../drawings/drawing7.xml"/><Relationship Id="rId6" Type="http://schemas.openxmlformats.org/officeDocument/2006/relationships/image" Target="../media/image4.emf"/><Relationship Id="rId11" Type="http://schemas.openxmlformats.org/officeDocument/2006/relationships/comments" Target="../comments4.xml"/><Relationship Id="rId5" Type="http://schemas.openxmlformats.org/officeDocument/2006/relationships/control" Target="../activeX/activeX19.xml"/><Relationship Id="rId10" Type="http://schemas.openxmlformats.org/officeDocument/2006/relationships/image" Target="../media/image6.emf"/><Relationship Id="rId4" Type="http://schemas.openxmlformats.org/officeDocument/2006/relationships/image" Target="../media/image3.emf"/><Relationship Id="rId9" Type="http://schemas.openxmlformats.org/officeDocument/2006/relationships/control" Target="../activeX/activeX21.xml"/></Relationships>
</file>

<file path=xl/worksheets/_rels/sheet8.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control" Target="../activeX/activeX22.xml"/><Relationship Id="rId7" Type="http://schemas.openxmlformats.org/officeDocument/2006/relationships/control" Target="../activeX/activeX24.xml"/><Relationship Id="rId2" Type="http://schemas.openxmlformats.org/officeDocument/2006/relationships/vmlDrawing" Target="../drawings/vmlDrawing7.vml"/><Relationship Id="rId1" Type="http://schemas.openxmlformats.org/officeDocument/2006/relationships/drawing" Target="../drawings/drawing8.xml"/><Relationship Id="rId6" Type="http://schemas.openxmlformats.org/officeDocument/2006/relationships/image" Target="../media/image4.emf"/><Relationship Id="rId11" Type="http://schemas.openxmlformats.org/officeDocument/2006/relationships/comments" Target="../comments5.xml"/><Relationship Id="rId5" Type="http://schemas.openxmlformats.org/officeDocument/2006/relationships/control" Target="../activeX/activeX23.xml"/><Relationship Id="rId10" Type="http://schemas.openxmlformats.org/officeDocument/2006/relationships/image" Target="../media/image6.emf"/><Relationship Id="rId4" Type="http://schemas.openxmlformats.org/officeDocument/2006/relationships/image" Target="../media/image3.emf"/><Relationship Id="rId9" Type="http://schemas.openxmlformats.org/officeDocument/2006/relationships/control" Target="../activeX/activeX25.xml"/></Relationships>
</file>

<file path=xl/worksheets/_rels/sheet9.xml.rels><?xml version="1.0" encoding="UTF-8" standalone="yes"?>
<Relationships xmlns="http://schemas.openxmlformats.org/package/2006/relationships"><Relationship Id="rId8" Type="http://schemas.openxmlformats.org/officeDocument/2006/relationships/drawing" Target="../drawings/drawing9.xml"/><Relationship Id="rId13" Type="http://schemas.openxmlformats.org/officeDocument/2006/relationships/image" Target="../media/image4.emf"/><Relationship Id="rId18" Type="http://schemas.openxmlformats.org/officeDocument/2006/relationships/comments" Target="../comments6.xml"/><Relationship Id="rId3" Type="http://schemas.openxmlformats.org/officeDocument/2006/relationships/hyperlink" Target="mailto:full_ifrs-cor_2017-03-09.xsd#ifrs-full_ChangesInEquity@http://www.jsc.gov.jo/xbrl/2017-12-31/lab-rol_dfsp/ReportingTotalLabel" TargetMode="External"/><Relationship Id="rId7" Type="http://schemas.openxmlformats.org/officeDocument/2006/relationships/printerSettings" Target="../printerSettings/printerSettings3.bin"/><Relationship Id="rId12" Type="http://schemas.openxmlformats.org/officeDocument/2006/relationships/control" Target="../activeX/activeX27.xml"/><Relationship Id="rId17" Type="http://schemas.openxmlformats.org/officeDocument/2006/relationships/image" Target="../media/image6.emf"/><Relationship Id="rId2" Type="http://schemas.openxmlformats.org/officeDocument/2006/relationships/hyperlink" Target="mailto:full_ifrs-cor_2017-03-09.xsd#ifrs-full_ReductionOfIssuedCapital@http://www.jsc.gov.jo/xbrl/2017-12-31/lab-rol_dfsp/ReportingLabel" TargetMode="External"/><Relationship Id="rId16" Type="http://schemas.openxmlformats.org/officeDocument/2006/relationships/control" Target="../activeX/activeX29.xml"/><Relationship Id="rId1" Type="http://schemas.openxmlformats.org/officeDocument/2006/relationships/hyperlink" Target="mailto:full_ifrs-cor_2017-03-09.xsd#ifrs-full_Equity@http://www.xbrl.org/2003/role/periodStartLabel" TargetMode="External"/><Relationship Id="rId6" Type="http://schemas.openxmlformats.org/officeDocument/2006/relationships/hyperlink" Target="mailto:full_ifrs-cor_2017-03-09.xsd#ifrs-full_ChangesInEquity@http://www.jsc.gov.jo/xbrl/2017-12-31/lab-rol_dfsp/ReportingTotalLabel" TargetMode="External"/><Relationship Id="rId11" Type="http://schemas.openxmlformats.org/officeDocument/2006/relationships/image" Target="../media/image3.emf"/><Relationship Id="rId5" Type="http://schemas.openxmlformats.org/officeDocument/2006/relationships/hyperlink" Target="mailto:full_ifrs-cor_2017-03-09.xsd#ifrs-full_ReductionOfIssuedCapital@http://www.jsc.gov.jo/xbrl/2017-12-31/lab-rol_dfsp/ReportingLabel" TargetMode="External"/><Relationship Id="rId15" Type="http://schemas.openxmlformats.org/officeDocument/2006/relationships/image" Target="../media/image5.emf"/><Relationship Id="rId10" Type="http://schemas.openxmlformats.org/officeDocument/2006/relationships/control" Target="../activeX/activeX26.xml"/><Relationship Id="rId4" Type="http://schemas.openxmlformats.org/officeDocument/2006/relationships/hyperlink" Target="mailto:full_ifrs-cor_2017-03-09.xsd#ifrs-full_Equity@http://www.xbrl.org/2003/role/periodStartLabel" TargetMode="External"/><Relationship Id="rId9" Type="http://schemas.openxmlformats.org/officeDocument/2006/relationships/vmlDrawing" Target="../drawings/vmlDrawing8.vml"/><Relationship Id="rId14" Type="http://schemas.openxmlformats.org/officeDocument/2006/relationships/control" Target="../activeX/activeX2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S88"/>
  <sheetViews>
    <sheetView showGridLines="0" workbookViewId="0">
      <selection activeCell="J15" sqref="J15"/>
    </sheetView>
  </sheetViews>
  <sheetFormatPr defaultColWidth="0" defaultRowHeight="15" zeroHeight="1"/>
  <cols>
    <col min="1" max="4" width="9.140625" style="12" customWidth="1"/>
    <col min="5" max="5" width="7.28515625" style="12" customWidth="1"/>
    <col min="6" max="6" width="9.28515625" style="12" customWidth="1"/>
    <col min="7" max="7" width="3.42578125" style="12" customWidth="1"/>
    <col min="8" max="8" width="8.28515625" style="12" customWidth="1"/>
    <col min="9" max="9" width="9.140625" style="12" customWidth="1"/>
    <col min="10" max="10" width="9.28515625" style="12" customWidth="1"/>
    <col min="11" max="11" width="12.7109375" style="12" customWidth="1"/>
    <col min="12" max="12" width="9.140625" style="12" customWidth="1"/>
    <col min="13" max="13" width="6" style="12" customWidth="1"/>
    <col min="14" max="14" width="9.140625" style="12" customWidth="1"/>
    <col min="15" max="15" width="10" style="12" customWidth="1"/>
    <col min="16" max="16" width="10.7109375" style="12" customWidth="1"/>
    <col min="17" max="17" width="10.42578125" style="12" customWidth="1"/>
    <col min="18" max="18" width="6.5703125" style="12" customWidth="1"/>
    <col min="19" max="19" width="7.7109375" style="12" customWidth="1"/>
    <col min="20" max="16384" width="9.140625" style="12" hidden="1"/>
  </cols>
  <sheetData>
    <row r="1" spans="2:19">
      <c r="B1" s="5"/>
      <c r="C1" s="5"/>
      <c r="D1" s="5"/>
      <c r="E1" s="5"/>
      <c r="F1" s="5"/>
      <c r="G1" s="5"/>
      <c r="H1" s="5"/>
      <c r="I1" s="5"/>
      <c r="J1" s="5"/>
      <c r="K1" s="5"/>
      <c r="L1" s="5"/>
      <c r="M1" s="5"/>
      <c r="N1" s="5"/>
      <c r="O1" s="5"/>
      <c r="P1" s="5"/>
      <c r="Q1" s="5"/>
      <c r="S1" s="5"/>
    </row>
    <row r="2" spans="2:19">
      <c r="B2" s="5"/>
      <c r="C2" s="5"/>
      <c r="D2" s="5"/>
      <c r="E2" s="5"/>
      <c r="F2" s="5"/>
      <c r="G2" s="5"/>
      <c r="H2" s="5"/>
      <c r="I2" s="5"/>
      <c r="J2" s="5"/>
      <c r="K2" s="5"/>
      <c r="L2" s="5"/>
      <c r="M2" s="5"/>
      <c r="N2" s="5"/>
      <c r="O2" s="5"/>
      <c r="P2" s="5"/>
      <c r="Q2" s="5"/>
      <c r="S2" s="5"/>
    </row>
    <row r="3" spans="2:19">
      <c r="B3" s="5"/>
      <c r="C3" s="5"/>
      <c r="D3" s="5"/>
      <c r="E3" s="5"/>
      <c r="F3" s="5"/>
      <c r="G3" s="5"/>
      <c r="H3" s="5"/>
      <c r="I3" s="5"/>
      <c r="J3" s="5"/>
      <c r="K3" s="5"/>
      <c r="L3" s="5"/>
      <c r="M3" s="5"/>
      <c r="N3" s="5"/>
      <c r="O3" s="5"/>
      <c r="P3" s="5"/>
      <c r="Q3" s="5"/>
      <c r="S3" s="5"/>
    </row>
    <row r="4" spans="2:19" ht="17.25" customHeight="1">
      <c r="B4" s="5"/>
      <c r="C4" s="5"/>
      <c r="D4" s="5"/>
      <c r="E4" s="5"/>
      <c r="F4" s="5"/>
      <c r="G4" s="5"/>
      <c r="H4" s="5"/>
      <c r="I4" s="5"/>
      <c r="J4" s="5"/>
      <c r="K4" s="5"/>
      <c r="L4" s="5"/>
      <c r="M4" s="5"/>
      <c r="N4" s="5"/>
      <c r="O4" s="5"/>
      <c r="P4" s="5"/>
      <c r="Q4" s="5"/>
      <c r="S4" s="5"/>
    </row>
    <row r="5" spans="2:19" ht="9" customHeight="1">
      <c r="B5" s="5"/>
      <c r="C5" s="5"/>
      <c r="D5" s="5"/>
      <c r="E5" s="5"/>
      <c r="F5" s="5"/>
      <c r="G5" s="5"/>
      <c r="H5" s="5"/>
      <c r="I5" s="5"/>
      <c r="J5" s="5"/>
      <c r="K5" s="5"/>
      <c r="L5" s="5"/>
      <c r="M5" s="5"/>
      <c r="N5" s="5"/>
      <c r="O5" s="5"/>
      <c r="P5" s="6"/>
      <c r="Q5" s="6"/>
      <c r="S5" s="5"/>
    </row>
    <row r="6" spans="2:19" ht="17.25" customHeight="1">
      <c r="B6" s="5"/>
      <c r="C6" s="9"/>
      <c r="D6" s="9"/>
      <c r="E6" s="9"/>
      <c r="F6" s="9"/>
      <c r="G6" s="9"/>
      <c r="H6" s="9"/>
      <c r="I6" s="9"/>
      <c r="J6" s="9"/>
      <c r="K6" s="9"/>
      <c r="L6" s="9"/>
      <c r="M6" s="9"/>
      <c r="N6" s="9"/>
      <c r="O6" s="9"/>
      <c r="P6" s="9"/>
      <c r="Q6" s="9"/>
      <c r="S6" s="5"/>
    </row>
    <row r="7" spans="2:19" ht="25.5" customHeight="1">
      <c r="B7" s="5"/>
      <c r="C7" s="9"/>
      <c r="D7" s="9"/>
      <c r="E7" s="9"/>
      <c r="F7" s="9"/>
      <c r="G7" s="9"/>
      <c r="H7" s="9"/>
      <c r="I7" s="9"/>
      <c r="J7" s="9"/>
      <c r="K7" s="9"/>
      <c r="L7" s="9"/>
      <c r="M7" s="9"/>
      <c r="N7" s="9"/>
      <c r="O7" s="9"/>
      <c r="P7" s="9"/>
      <c r="Q7" s="9"/>
      <c r="S7" s="5"/>
    </row>
    <row r="8" spans="2:19">
      <c r="B8" s="5"/>
      <c r="C8" s="9"/>
      <c r="D8" s="9"/>
      <c r="E8" s="9"/>
      <c r="F8" s="9"/>
      <c r="G8" s="9"/>
      <c r="H8" s="9"/>
      <c r="I8" s="9"/>
      <c r="J8" s="9"/>
      <c r="K8" s="9"/>
      <c r="L8" s="9"/>
      <c r="M8" s="9"/>
      <c r="N8" s="9"/>
      <c r="O8" s="9"/>
      <c r="P8" s="9"/>
      <c r="Q8" s="9"/>
      <c r="S8" s="5"/>
    </row>
    <row r="9" spans="2:19">
      <c r="B9" s="5"/>
      <c r="C9" s="9"/>
      <c r="D9" s="9"/>
      <c r="E9" s="9"/>
      <c r="F9" s="9"/>
      <c r="G9" s="9"/>
      <c r="H9" s="9"/>
      <c r="I9" s="9"/>
      <c r="J9" s="9"/>
      <c r="K9" s="9"/>
      <c r="L9" s="9"/>
      <c r="M9" s="9"/>
      <c r="N9" s="9"/>
      <c r="O9" s="9"/>
      <c r="P9" s="9"/>
      <c r="Q9" s="9"/>
      <c r="S9" s="5"/>
    </row>
    <row r="10" spans="2:19" ht="26.25">
      <c r="B10" s="5"/>
      <c r="C10" s="9"/>
      <c r="D10" s="9"/>
      <c r="E10" s="9"/>
      <c r="F10" s="9"/>
      <c r="G10" s="9"/>
      <c r="H10" s="9"/>
      <c r="I10" s="19"/>
      <c r="J10" s="9"/>
      <c r="K10" s="9"/>
      <c r="L10" s="9"/>
      <c r="M10" s="9"/>
      <c r="N10" s="9"/>
      <c r="O10" s="9"/>
      <c r="P10" s="9"/>
      <c r="Q10" s="9"/>
      <c r="S10" s="5"/>
    </row>
    <row r="11" spans="2:19" ht="15.75">
      <c r="B11" s="5"/>
      <c r="C11" s="3"/>
      <c r="D11" s="3"/>
      <c r="E11" s="3"/>
      <c r="F11" s="3"/>
      <c r="G11" s="3"/>
      <c r="H11" s="3"/>
      <c r="I11" s="3"/>
      <c r="J11" s="3"/>
      <c r="K11" s="3"/>
      <c r="L11" s="3"/>
      <c r="M11" s="3"/>
      <c r="N11" s="3"/>
      <c r="O11" s="5"/>
      <c r="P11" s="6"/>
      <c r="Q11" s="6"/>
      <c r="S11" s="5"/>
    </row>
    <row r="12" spans="2:19" ht="12.75" customHeight="1">
      <c r="B12" s="5"/>
      <c r="C12" s="4"/>
      <c r="D12" s="4"/>
      <c r="E12" s="11"/>
      <c r="F12" s="11"/>
      <c r="G12" s="11"/>
      <c r="H12" s="11"/>
      <c r="I12" s="11"/>
      <c r="J12" s="11"/>
      <c r="K12" s="11"/>
      <c r="L12" s="11"/>
      <c r="M12" s="11"/>
      <c r="N12" s="11"/>
      <c r="O12" s="11"/>
      <c r="P12" s="11"/>
      <c r="Q12" s="11"/>
      <c r="S12" s="5"/>
    </row>
    <row r="13" spans="2:19">
      <c r="B13" s="5"/>
      <c r="C13" s="5"/>
      <c r="D13" s="5"/>
      <c r="E13" s="5"/>
      <c r="F13" s="5"/>
      <c r="G13" s="5"/>
      <c r="H13" s="5"/>
      <c r="I13" s="5"/>
      <c r="J13" s="5"/>
      <c r="K13" s="5"/>
      <c r="L13" s="5"/>
      <c r="M13" s="5"/>
      <c r="N13" s="5"/>
      <c r="O13" s="5"/>
      <c r="P13" s="10"/>
      <c r="Q13" s="10"/>
      <c r="S13" s="5"/>
    </row>
    <row r="14" spans="2:19" ht="12.75" customHeight="1">
      <c r="B14" s="5"/>
      <c r="C14" s="7"/>
      <c r="D14" s="7"/>
      <c r="E14" s="7"/>
      <c r="F14" s="7"/>
      <c r="G14" s="7"/>
      <c r="H14" s="7"/>
      <c r="I14" s="7"/>
      <c r="J14" s="7"/>
      <c r="K14" s="7"/>
      <c r="L14" s="7"/>
      <c r="M14" s="7"/>
      <c r="N14" s="7"/>
      <c r="O14" s="7"/>
      <c r="P14" s="7"/>
      <c r="Q14" s="7"/>
      <c r="S14" s="5"/>
    </row>
    <row r="15" spans="2:19" ht="18.75" customHeight="1">
      <c r="B15" s="5"/>
      <c r="C15" s="7"/>
      <c r="D15" s="7"/>
      <c r="E15" s="7"/>
      <c r="F15" s="7"/>
      <c r="G15" s="7"/>
      <c r="H15" s="7"/>
      <c r="I15" s="7"/>
      <c r="J15" s="7"/>
      <c r="K15" s="7"/>
      <c r="L15" s="7"/>
      <c r="M15" s="7"/>
      <c r="N15" s="7"/>
      <c r="O15" s="7"/>
      <c r="P15" s="7"/>
      <c r="Q15" s="7"/>
      <c r="S15" s="5"/>
    </row>
    <row r="16" spans="2:19" ht="15.75">
      <c r="B16" s="5"/>
      <c r="C16" s="7"/>
      <c r="D16" s="7"/>
      <c r="E16" s="7"/>
      <c r="F16" s="7"/>
      <c r="G16" s="7"/>
      <c r="H16" s="7"/>
      <c r="I16" s="7"/>
      <c r="J16" s="7"/>
      <c r="K16" s="7"/>
      <c r="L16" s="7"/>
      <c r="M16" s="7"/>
      <c r="N16" s="7"/>
      <c r="O16" s="7"/>
      <c r="P16" s="7"/>
      <c r="Q16" s="7"/>
      <c r="S16" s="5"/>
    </row>
    <row r="17" spans="2:19" ht="15.75">
      <c r="B17" s="5"/>
      <c r="C17" s="7"/>
      <c r="D17" s="7"/>
      <c r="E17" s="7"/>
      <c r="F17" s="7"/>
      <c r="G17" s="7"/>
      <c r="H17" s="7"/>
      <c r="I17" s="7"/>
      <c r="J17" s="7"/>
      <c r="K17" s="7"/>
      <c r="L17" s="7"/>
      <c r="M17" s="7"/>
      <c r="N17" s="7"/>
      <c r="O17" s="7"/>
      <c r="P17" s="7"/>
      <c r="Q17" s="7"/>
      <c r="S17" s="5"/>
    </row>
    <row r="18" spans="2:19" ht="15.75">
      <c r="B18" s="5"/>
      <c r="C18" s="7"/>
      <c r="D18" s="7"/>
      <c r="E18" s="7"/>
      <c r="F18" s="7"/>
      <c r="G18" s="7"/>
      <c r="H18" s="7"/>
      <c r="I18" s="7"/>
      <c r="J18" s="7"/>
      <c r="K18" s="7"/>
      <c r="L18" s="7"/>
      <c r="M18" s="7"/>
      <c r="N18" s="7"/>
      <c r="O18" s="7"/>
      <c r="P18" s="7"/>
      <c r="Q18" s="7"/>
      <c r="S18" s="5"/>
    </row>
    <row r="19" spans="2:19" ht="15.75">
      <c r="B19" s="5"/>
      <c r="C19" s="7"/>
      <c r="D19" s="7"/>
      <c r="E19" s="7"/>
      <c r="F19" s="7"/>
      <c r="G19" s="7"/>
      <c r="H19" s="7"/>
      <c r="I19" s="7"/>
      <c r="J19" s="7"/>
      <c r="K19" s="7"/>
      <c r="L19" s="7"/>
      <c r="M19" s="7"/>
      <c r="N19" s="7"/>
      <c r="O19" s="7"/>
      <c r="P19" s="7"/>
      <c r="Q19" s="7"/>
      <c r="S19" s="5"/>
    </row>
    <row r="20" spans="2:19" ht="15.75">
      <c r="B20" s="5"/>
      <c r="C20" s="7"/>
      <c r="D20" s="7"/>
      <c r="E20" s="7"/>
      <c r="F20" s="7"/>
      <c r="G20" s="7"/>
      <c r="H20" s="7"/>
      <c r="I20" s="7"/>
      <c r="J20" s="7"/>
      <c r="K20" s="7"/>
      <c r="L20" s="7"/>
      <c r="M20" s="7"/>
      <c r="N20" s="7"/>
      <c r="O20" s="7"/>
      <c r="P20" s="7"/>
      <c r="Q20" s="7"/>
      <c r="S20" s="5"/>
    </row>
    <row r="21" spans="2:19" ht="18.75" customHeight="1">
      <c r="B21" s="5"/>
      <c r="C21" s="7"/>
      <c r="D21" s="7"/>
      <c r="E21" s="7"/>
      <c r="F21" s="7"/>
      <c r="G21" s="7"/>
      <c r="H21" s="7"/>
      <c r="I21" s="7"/>
      <c r="J21" s="7"/>
      <c r="K21" s="7"/>
      <c r="L21" s="7"/>
      <c r="M21" s="7"/>
      <c r="N21" s="7"/>
      <c r="O21" s="7"/>
      <c r="P21" s="7"/>
      <c r="Q21" s="7"/>
      <c r="S21" s="5"/>
    </row>
    <row r="22" spans="2:19" ht="15.75">
      <c r="B22" s="5"/>
      <c r="C22" s="7"/>
      <c r="D22" s="7"/>
      <c r="E22" s="7"/>
      <c r="F22" s="7"/>
      <c r="G22" s="7"/>
      <c r="H22" s="7"/>
      <c r="I22" s="7"/>
      <c r="J22" s="7"/>
      <c r="K22" s="7"/>
      <c r="L22" s="7"/>
      <c r="M22" s="7"/>
      <c r="N22" s="7"/>
      <c r="O22" s="7"/>
      <c r="P22" s="7"/>
      <c r="Q22" s="7"/>
      <c r="S22" s="5"/>
    </row>
    <row r="23" spans="2:19" ht="15.75">
      <c r="B23" s="5"/>
      <c r="C23" s="7"/>
      <c r="D23" s="7"/>
      <c r="E23" s="7"/>
      <c r="F23" s="7"/>
      <c r="G23" s="7"/>
      <c r="H23" s="7"/>
      <c r="I23" s="7"/>
      <c r="J23" s="7"/>
      <c r="K23" s="7"/>
      <c r="L23" s="7"/>
      <c r="M23" s="7"/>
      <c r="N23" s="7"/>
      <c r="O23" s="7"/>
      <c r="P23" s="7"/>
      <c r="Q23" s="7"/>
      <c r="S23" s="5"/>
    </row>
    <row r="24" spans="2:19" ht="15.75">
      <c r="B24" s="5"/>
      <c r="C24" s="7"/>
      <c r="D24" s="7"/>
      <c r="E24" s="7"/>
      <c r="F24" s="7"/>
      <c r="G24" s="7"/>
      <c r="H24" s="7"/>
      <c r="I24" s="7"/>
      <c r="J24" s="7"/>
      <c r="K24" s="7"/>
      <c r="L24" s="7"/>
      <c r="M24" s="7"/>
      <c r="N24" s="7"/>
      <c r="O24" s="7"/>
      <c r="P24" s="7"/>
      <c r="Q24" s="7"/>
      <c r="S24" s="5"/>
    </row>
    <row r="25" spans="2:19" ht="15.75">
      <c r="B25" s="5"/>
      <c r="C25" s="7"/>
      <c r="D25" s="7"/>
      <c r="E25" s="7"/>
      <c r="F25" s="7"/>
      <c r="G25" s="7"/>
      <c r="H25" s="7"/>
      <c r="I25" s="7"/>
      <c r="J25" s="7"/>
      <c r="K25" s="7"/>
      <c r="L25" s="7"/>
      <c r="M25" s="7"/>
      <c r="N25" s="7"/>
      <c r="O25" s="7"/>
      <c r="P25" s="7"/>
      <c r="Q25" s="7"/>
      <c r="S25" s="5"/>
    </row>
    <row r="26" spans="2:19" ht="15.75">
      <c r="B26" s="5"/>
      <c r="C26" s="7"/>
      <c r="D26" s="7"/>
      <c r="E26" s="7"/>
      <c r="F26" s="7"/>
      <c r="G26" s="7"/>
      <c r="H26" s="7"/>
      <c r="I26" s="7"/>
      <c r="J26" s="7"/>
      <c r="K26" s="7"/>
      <c r="L26" s="7"/>
      <c r="M26" s="7"/>
      <c r="N26" s="7"/>
      <c r="O26" s="7"/>
      <c r="P26" s="7"/>
      <c r="Q26" s="7"/>
      <c r="S26" s="5"/>
    </row>
    <row r="27" spans="2:19" ht="15.75">
      <c r="B27" s="5"/>
      <c r="C27" s="7"/>
      <c r="D27" s="7"/>
      <c r="E27" s="7"/>
      <c r="F27" s="7"/>
      <c r="G27" s="7"/>
      <c r="H27" s="7"/>
      <c r="I27" s="7"/>
      <c r="J27" s="7"/>
      <c r="K27" s="7"/>
      <c r="L27" s="7"/>
      <c r="M27" s="7"/>
      <c r="N27" s="7"/>
      <c r="O27" s="7"/>
      <c r="P27" s="7"/>
      <c r="Q27" s="7"/>
      <c r="S27" s="5"/>
    </row>
    <row r="28" spans="2:19" ht="15.75">
      <c r="B28" s="5"/>
      <c r="C28" s="7"/>
      <c r="D28" s="7"/>
      <c r="E28" s="7"/>
      <c r="F28" s="7"/>
      <c r="G28" s="7"/>
      <c r="H28" s="7"/>
      <c r="I28" s="7"/>
      <c r="J28" s="7"/>
      <c r="K28" s="7"/>
      <c r="L28" s="7"/>
      <c r="M28" s="7"/>
      <c r="N28" s="7"/>
      <c r="O28" s="7"/>
      <c r="P28" s="7"/>
      <c r="Q28" s="7"/>
      <c r="S28" s="5"/>
    </row>
    <row r="29" spans="2:19" ht="15.75">
      <c r="B29" s="5"/>
      <c r="C29" s="7"/>
      <c r="D29" s="7"/>
      <c r="E29" s="7"/>
      <c r="F29" s="7"/>
      <c r="G29" s="7"/>
      <c r="H29" s="7"/>
      <c r="I29" s="7"/>
      <c r="J29" s="7"/>
      <c r="K29" s="7"/>
      <c r="L29" s="7"/>
      <c r="M29" s="7"/>
      <c r="N29" s="7"/>
      <c r="O29" s="7"/>
      <c r="P29" s="7"/>
      <c r="Q29" s="7"/>
      <c r="S29" s="5"/>
    </row>
    <row r="30" spans="2:19" ht="15.75">
      <c r="B30" s="5"/>
      <c r="C30" s="7"/>
      <c r="D30" s="7"/>
      <c r="E30" s="7"/>
      <c r="F30" s="7"/>
      <c r="G30" s="7"/>
      <c r="H30" s="7"/>
      <c r="I30" s="7"/>
      <c r="J30" s="7"/>
      <c r="K30" s="7"/>
      <c r="L30" s="7"/>
      <c r="M30" s="7"/>
      <c r="N30" s="7"/>
      <c r="O30" s="7"/>
      <c r="P30" s="7"/>
      <c r="Q30" s="7"/>
      <c r="S30" s="5"/>
    </row>
    <row r="31" spans="2:19" ht="15.75">
      <c r="B31" s="5"/>
      <c r="C31" s="7"/>
      <c r="D31" s="7"/>
      <c r="E31" s="7"/>
      <c r="F31" s="7"/>
      <c r="G31" s="7"/>
      <c r="H31" s="7"/>
      <c r="I31" s="7"/>
      <c r="J31" s="7"/>
      <c r="K31" s="7"/>
      <c r="L31" s="7"/>
      <c r="M31" s="7"/>
      <c r="N31" s="7"/>
      <c r="O31" s="7"/>
      <c r="P31" s="7"/>
      <c r="Q31" s="7"/>
      <c r="S31" s="5"/>
    </row>
    <row r="32" spans="2:19" ht="15.75">
      <c r="B32" s="5"/>
      <c r="C32" s="7"/>
      <c r="D32" s="7"/>
      <c r="E32" s="7"/>
      <c r="F32" s="7"/>
      <c r="G32" s="7"/>
      <c r="H32" s="7"/>
      <c r="I32" s="7"/>
      <c r="J32" s="7"/>
      <c r="K32" s="7"/>
      <c r="L32" s="7"/>
      <c r="M32" s="7"/>
      <c r="N32" s="7"/>
      <c r="O32" s="7"/>
      <c r="P32" s="7"/>
      <c r="Q32" s="7"/>
      <c r="S32" s="5"/>
    </row>
    <row r="33" spans="2:19" ht="15.75">
      <c r="B33" s="5"/>
      <c r="C33" s="7"/>
      <c r="D33" s="7"/>
      <c r="E33" s="7"/>
      <c r="F33" s="7"/>
      <c r="G33" s="7"/>
      <c r="H33" s="7"/>
      <c r="I33" s="7"/>
      <c r="J33" s="7"/>
      <c r="K33" s="7"/>
      <c r="L33" s="7"/>
      <c r="M33" s="7"/>
      <c r="N33" s="7"/>
      <c r="O33" s="7"/>
      <c r="P33" s="7"/>
      <c r="Q33" s="7"/>
      <c r="S33" s="5"/>
    </row>
    <row r="34" spans="2:19" ht="15.75">
      <c r="B34" s="5"/>
      <c r="C34" s="7"/>
      <c r="D34" s="7"/>
      <c r="E34" s="7"/>
      <c r="F34" s="7"/>
      <c r="G34" s="7"/>
      <c r="H34" s="7"/>
      <c r="I34" s="7"/>
      <c r="J34" s="7"/>
      <c r="K34" s="7"/>
      <c r="L34" s="7"/>
      <c r="M34" s="7"/>
      <c r="N34" s="7"/>
      <c r="O34" s="7"/>
      <c r="P34" s="7"/>
      <c r="Q34" s="7"/>
      <c r="S34" s="5"/>
    </row>
    <row r="35" spans="2:19" ht="15.75" hidden="1">
      <c r="B35" s="5"/>
      <c r="C35" s="7"/>
      <c r="D35" s="7"/>
      <c r="E35" s="7"/>
      <c r="F35" s="7"/>
      <c r="G35" s="7"/>
      <c r="H35" s="7"/>
      <c r="I35" s="7"/>
      <c r="J35" s="7"/>
      <c r="K35" s="7"/>
      <c r="L35" s="7"/>
      <c r="M35" s="7"/>
      <c r="N35" s="7"/>
      <c r="O35" s="7"/>
      <c r="P35" s="7"/>
      <c r="Q35" s="7"/>
      <c r="S35" s="5"/>
    </row>
    <row r="36" spans="2:19" ht="15.75" hidden="1">
      <c r="B36" s="5"/>
      <c r="C36" s="7"/>
      <c r="D36" s="7"/>
      <c r="E36" s="7"/>
      <c r="F36" s="7"/>
      <c r="G36" s="7"/>
      <c r="H36" s="7"/>
      <c r="I36" s="7"/>
      <c r="J36" s="7"/>
      <c r="K36" s="7"/>
      <c r="L36" s="7"/>
      <c r="M36" s="7"/>
      <c r="N36" s="7"/>
      <c r="O36" s="7"/>
      <c r="P36" s="7"/>
      <c r="Q36" s="7"/>
      <c r="S36" s="5"/>
    </row>
    <row r="37" spans="2:19" ht="15.75" hidden="1">
      <c r="B37" s="5"/>
      <c r="C37" s="7"/>
      <c r="D37" s="7"/>
      <c r="E37" s="7"/>
      <c r="F37" s="7"/>
      <c r="G37" s="7"/>
      <c r="H37" s="7"/>
      <c r="I37" s="7"/>
      <c r="J37" s="7"/>
      <c r="K37" s="7"/>
      <c r="L37" s="7"/>
      <c r="M37" s="7"/>
      <c r="N37" s="7"/>
      <c r="O37" s="7"/>
      <c r="P37" s="7"/>
      <c r="Q37" s="7"/>
      <c r="S37" s="5"/>
    </row>
    <row r="38" spans="2:19" ht="15.75" hidden="1">
      <c r="B38" s="5"/>
      <c r="C38" s="7"/>
      <c r="D38" s="7"/>
      <c r="E38" s="7"/>
      <c r="F38" s="7"/>
      <c r="G38" s="7"/>
      <c r="H38" s="7"/>
      <c r="I38" s="7"/>
      <c r="J38" s="7"/>
      <c r="K38" s="7"/>
      <c r="L38" s="7"/>
      <c r="M38" s="7"/>
      <c r="N38" s="7"/>
      <c r="O38" s="7"/>
      <c r="P38" s="7"/>
      <c r="Q38" s="7"/>
      <c r="S38" s="5"/>
    </row>
    <row r="39" spans="2:19" ht="15.75" hidden="1">
      <c r="B39" s="5"/>
      <c r="C39" s="7"/>
      <c r="D39" s="7"/>
      <c r="E39" s="7"/>
      <c r="F39" s="7"/>
      <c r="G39" s="7"/>
      <c r="H39" s="7"/>
      <c r="I39" s="7"/>
      <c r="J39" s="7"/>
      <c r="K39" s="7"/>
      <c r="L39" s="7"/>
      <c r="M39" s="7"/>
      <c r="N39" s="7"/>
      <c r="O39" s="7"/>
      <c r="P39" s="7"/>
      <c r="Q39" s="7"/>
      <c r="S39" s="5"/>
    </row>
    <row r="40" spans="2:19" ht="15.75" hidden="1">
      <c r="B40" s="5"/>
      <c r="C40" s="7"/>
      <c r="D40" s="7"/>
      <c r="E40" s="7"/>
      <c r="F40" s="7"/>
      <c r="G40" s="7"/>
      <c r="H40" s="7"/>
      <c r="I40" s="7"/>
      <c r="J40" s="7"/>
      <c r="K40" s="7"/>
      <c r="L40" s="7"/>
      <c r="M40" s="7"/>
      <c r="N40" s="7"/>
      <c r="O40" s="7"/>
      <c r="P40" s="7"/>
      <c r="Q40" s="7"/>
      <c r="S40" s="5"/>
    </row>
    <row r="41" spans="2:19" ht="15.75" hidden="1">
      <c r="B41" s="5"/>
      <c r="C41" s="7"/>
      <c r="D41" s="7"/>
      <c r="E41" s="7"/>
      <c r="F41" s="7"/>
      <c r="G41" s="7"/>
      <c r="H41" s="7"/>
      <c r="I41" s="7"/>
      <c r="J41" s="7"/>
      <c r="K41" s="7"/>
      <c r="L41" s="7"/>
      <c r="M41" s="7"/>
      <c r="N41" s="7"/>
      <c r="O41" s="7"/>
      <c r="P41" s="7"/>
      <c r="Q41" s="7"/>
      <c r="S41" s="5"/>
    </row>
    <row r="42" spans="2:19" ht="15.75" hidden="1">
      <c r="B42" s="5"/>
      <c r="C42" s="7"/>
      <c r="D42" s="7"/>
      <c r="E42" s="7"/>
      <c r="F42" s="7"/>
      <c r="G42" s="7"/>
      <c r="H42" s="7"/>
      <c r="I42" s="7"/>
      <c r="J42" s="7"/>
      <c r="K42" s="7"/>
      <c r="L42" s="7"/>
      <c r="M42" s="7"/>
      <c r="N42" s="7"/>
      <c r="O42" s="7"/>
      <c r="P42" s="7"/>
      <c r="Q42" s="7"/>
      <c r="S42" s="5"/>
    </row>
    <row r="43" spans="2:19" ht="15.75" hidden="1">
      <c r="B43" s="5"/>
      <c r="C43" s="7"/>
      <c r="D43" s="7"/>
      <c r="E43" s="7"/>
      <c r="F43" s="7"/>
      <c r="G43" s="7"/>
      <c r="H43" s="7"/>
      <c r="I43" s="7"/>
      <c r="J43" s="7"/>
      <c r="K43" s="7"/>
      <c r="L43" s="7"/>
      <c r="M43" s="7"/>
      <c r="N43" s="7"/>
      <c r="O43" s="7"/>
      <c r="P43" s="7"/>
      <c r="Q43" s="7"/>
      <c r="S43" s="5"/>
    </row>
    <row r="44" spans="2:19" ht="15.75" hidden="1">
      <c r="B44" s="5"/>
      <c r="C44" s="7"/>
      <c r="D44" s="7"/>
      <c r="E44" s="7"/>
      <c r="F44" s="7"/>
      <c r="G44" s="7"/>
      <c r="H44" s="7"/>
      <c r="I44" s="7"/>
      <c r="J44" s="7"/>
      <c r="K44" s="7"/>
      <c r="L44" s="7"/>
      <c r="M44" s="7"/>
      <c r="N44" s="7"/>
      <c r="O44" s="7"/>
      <c r="P44" s="7"/>
      <c r="Q44" s="7"/>
      <c r="S44" s="5"/>
    </row>
    <row r="45" spans="2:19" ht="15.75" hidden="1">
      <c r="B45" s="5"/>
      <c r="C45" s="7"/>
      <c r="D45" s="7"/>
      <c r="E45" s="7"/>
      <c r="F45" s="7"/>
      <c r="G45" s="7"/>
      <c r="H45" s="7"/>
      <c r="I45" s="7"/>
      <c r="J45" s="7"/>
      <c r="K45" s="7"/>
      <c r="L45" s="7"/>
      <c r="M45" s="7"/>
      <c r="N45" s="7"/>
      <c r="O45" s="7"/>
      <c r="P45" s="7"/>
      <c r="Q45" s="7"/>
      <c r="S45" s="5"/>
    </row>
    <row r="46" spans="2:19" ht="15.75" hidden="1">
      <c r="B46" s="5"/>
      <c r="C46" s="7"/>
      <c r="D46" s="7"/>
      <c r="E46" s="7"/>
      <c r="F46" s="7"/>
      <c r="G46" s="7"/>
      <c r="H46" s="7"/>
      <c r="I46" s="7"/>
      <c r="J46" s="7"/>
      <c r="K46" s="7"/>
      <c r="L46" s="7"/>
      <c r="M46" s="7"/>
      <c r="N46" s="7"/>
      <c r="O46" s="7"/>
      <c r="P46" s="7"/>
      <c r="Q46" s="7"/>
      <c r="S46" s="5"/>
    </row>
    <row r="47" spans="2:19" ht="15.75" hidden="1">
      <c r="B47" s="5"/>
      <c r="C47" s="7"/>
      <c r="D47" s="7"/>
      <c r="E47" s="7"/>
      <c r="F47" s="7"/>
      <c r="G47" s="7"/>
      <c r="H47" s="7"/>
      <c r="I47" s="7"/>
      <c r="J47" s="7"/>
      <c r="K47" s="7"/>
      <c r="L47" s="7"/>
      <c r="M47" s="7"/>
      <c r="N47" s="7"/>
      <c r="O47" s="7"/>
      <c r="P47" s="7"/>
      <c r="Q47" s="7"/>
      <c r="S47" s="5"/>
    </row>
    <row r="48" spans="2:19" hidden="1">
      <c r="B48" s="5"/>
      <c r="C48" s="5"/>
      <c r="D48" s="5"/>
      <c r="E48" s="5"/>
      <c r="F48" s="5"/>
      <c r="G48" s="5"/>
      <c r="H48" s="5"/>
      <c r="I48" s="5"/>
      <c r="J48" s="5"/>
      <c r="K48" s="5"/>
      <c r="L48" s="5"/>
      <c r="M48" s="5"/>
      <c r="N48" s="5"/>
      <c r="O48" s="5"/>
      <c r="P48" s="6"/>
      <c r="Q48" s="6"/>
      <c r="S48" s="5"/>
    </row>
    <row r="49" spans="2:19" ht="23.25" hidden="1">
      <c r="B49" s="5"/>
      <c r="C49" s="4"/>
      <c r="D49" s="4"/>
      <c r="E49" s="11"/>
      <c r="F49" s="11"/>
      <c r="G49" s="14"/>
      <c r="H49" s="14"/>
      <c r="I49" s="14"/>
      <c r="J49" s="14"/>
      <c r="K49" s="14"/>
      <c r="L49" s="14"/>
      <c r="M49" s="14"/>
      <c r="N49" s="14"/>
      <c r="O49" s="14"/>
      <c r="P49" s="14"/>
      <c r="Q49" s="14"/>
      <c r="R49" s="15"/>
      <c r="S49" s="5"/>
    </row>
    <row r="50" spans="2:19" ht="15.75" hidden="1">
      <c r="B50" s="5"/>
      <c r="C50" s="7"/>
      <c r="D50" s="7"/>
      <c r="E50" s="7"/>
      <c r="F50" s="7"/>
      <c r="G50" s="7"/>
      <c r="H50" s="7"/>
      <c r="I50" s="7"/>
      <c r="J50" s="7"/>
      <c r="K50" s="7"/>
      <c r="L50" s="7"/>
      <c r="M50" s="7"/>
      <c r="N50" s="7"/>
      <c r="O50" s="7"/>
      <c r="P50" s="7"/>
      <c r="Q50" s="7"/>
      <c r="S50" s="5"/>
    </row>
    <row r="51" spans="2:19" ht="15.75" hidden="1">
      <c r="B51" s="5"/>
      <c r="C51" s="7"/>
      <c r="D51" s="7"/>
      <c r="E51" s="7"/>
      <c r="F51" s="7"/>
      <c r="G51" s="7"/>
      <c r="H51" s="7"/>
      <c r="I51" s="7"/>
      <c r="J51" s="7"/>
      <c r="K51" s="7"/>
      <c r="L51" s="7"/>
      <c r="M51" s="7"/>
      <c r="N51" s="7"/>
      <c r="O51" s="7"/>
      <c r="P51" s="7"/>
      <c r="Q51" s="7"/>
      <c r="S51" s="5"/>
    </row>
    <row r="52" spans="2:19" ht="15.75" hidden="1">
      <c r="B52" s="5"/>
      <c r="C52" s="7"/>
      <c r="D52" s="7"/>
      <c r="E52" s="7"/>
      <c r="F52" s="7"/>
      <c r="G52" s="7"/>
      <c r="H52" s="7"/>
      <c r="I52" s="7"/>
      <c r="J52" s="7"/>
      <c r="K52" s="7"/>
      <c r="L52" s="7"/>
      <c r="M52" s="7"/>
      <c r="N52" s="7"/>
      <c r="O52" s="7"/>
      <c r="P52" s="7"/>
      <c r="Q52" s="7"/>
      <c r="S52" s="5"/>
    </row>
    <row r="53" spans="2:19" ht="15.75" hidden="1">
      <c r="B53" s="5"/>
      <c r="C53" s="7"/>
      <c r="D53" s="7"/>
      <c r="E53" s="7"/>
      <c r="F53" s="7"/>
      <c r="G53" s="7"/>
      <c r="H53" s="7"/>
      <c r="I53" s="7"/>
      <c r="J53" s="7"/>
      <c r="K53" s="7"/>
      <c r="L53" s="7"/>
      <c r="M53" s="7"/>
      <c r="N53" s="7"/>
      <c r="O53" s="7"/>
      <c r="P53" s="7"/>
      <c r="Q53" s="7"/>
      <c r="S53" s="5"/>
    </row>
    <row r="54" spans="2:19" ht="15.75" hidden="1">
      <c r="B54" s="5"/>
      <c r="C54" s="7"/>
      <c r="D54" s="7"/>
      <c r="E54" s="7"/>
      <c r="F54" s="7"/>
      <c r="G54" s="7"/>
      <c r="H54" s="7"/>
      <c r="I54" s="7"/>
      <c r="J54" s="7"/>
      <c r="K54" s="7"/>
      <c r="L54" s="7"/>
      <c r="M54" s="7"/>
      <c r="N54" s="7"/>
      <c r="O54" s="7"/>
      <c r="P54" s="7"/>
      <c r="Q54" s="7"/>
      <c r="S54" s="5"/>
    </row>
    <row r="55" spans="2:19" ht="15.75" hidden="1">
      <c r="B55" s="5"/>
      <c r="C55" s="7"/>
      <c r="D55" s="7"/>
      <c r="E55" s="7"/>
      <c r="F55" s="7"/>
      <c r="G55" s="7"/>
      <c r="H55" s="7"/>
      <c r="I55" s="7"/>
      <c r="J55" s="7"/>
      <c r="K55" s="7"/>
      <c r="L55" s="7"/>
      <c r="M55" s="7"/>
      <c r="N55" s="7"/>
      <c r="O55" s="7"/>
      <c r="P55" s="7"/>
      <c r="Q55" s="7"/>
      <c r="S55" s="5"/>
    </row>
    <row r="56" spans="2:19" ht="15.75" hidden="1">
      <c r="B56" s="5"/>
      <c r="C56" s="7"/>
      <c r="D56" s="7"/>
      <c r="E56" s="7"/>
      <c r="F56" s="7"/>
      <c r="G56" s="7"/>
      <c r="H56" s="7"/>
      <c r="I56" s="7"/>
      <c r="J56" s="7"/>
      <c r="K56" s="7"/>
      <c r="L56" s="7"/>
      <c r="M56" s="7"/>
      <c r="N56" s="7"/>
      <c r="O56" s="7"/>
      <c r="P56" s="7"/>
      <c r="Q56" s="7"/>
      <c r="S56" s="5"/>
    </row>
    <row r="57" spans="2:19" ht="15.75" hidden="1">
      <c r="B57" s="5"/>
      <c r="C57" s="7"/>
      <c r="D57" s="7"/>
      <c r="E57" s="7"/>
      <c r="F57" s="7"/>
      <c r="G57" s="7"/>
      <c r="H57" s="7"/>
      <c r="I57" s="7"/>
      <c r="J57" s="7"/>
      <c r="K57" s="7"/>
      <c r="L57" s="7"/>
      <c r="M57" s="7"/>
      <c r="N57" s="7"/>
      <c r="O57" s="7"/>
      <c r="P57" s="7"/>
      <c r="Q57" s="7"/>
      <c r="S57" s="5"/>
    </row>
    <row r="58" spans="2:19" ht="15.75" hidden="1">
      <c r="B58" s="5"/>
      <c r="C58" s="7"/>
      <c r="D58" s="7"/>
      <c r="E58" s="7"/>
      <c r="F58" s="7"/>
      <c r="G58" s="7"/>
      <c r="H58" s="7"/>
      <c r="I58" s="7"/>
      <c r="J58" s="7"/>
      <c r="K58" s="7"/>
      <c r="L58" s="7"/>
      <c r="M58" s="7"/>
      <c r="N58" s="7"/>
      <c r="O58" s="7"/>
      <c r="P58" s="7"/>
      <c r="Q58" s="7"/>
      <c r="S58" s="5"/>
    </row>
    <row r="59" spans="2:19" ht="15.75" hidden="1">
      <c r="B59" s="5"/>
      <c r="C59" s="7"/>
      <c r="D59" s="7"/>
      <c r="E59" s="7"/>
      <c r="F59" s="7"/>
      <c r="G59" s="7"/>
      <c r="H59" s="7"/>
      <c r="I59" s="7"/>
      <c r="J59" s="7"/>
      <c r="K59" s="7"/>
      <c r="L59" s="7"/>
      <c r="M59" s="7"/>
      <c r="N59" s="7"/>
      <c r="O59" s="7"/>
      <c r="P59" s="7"/>
      <c r="Q59" s="7"/>
      <c r="S59" s="5"/>
    </row>
    <row r="60" spans="2:19" ht="15.75" hidden="1">
      <c r="B60" s="5"/>
      <c r="C60" s="7"/>
      <c r="D60" s="7"/>
      <c r="E60" s="7"/>
      <c r="F60" s="7"/>
      <c r="G60" s="7"/>
      <c r="H60" s="7"/>
      <c r="I60" s="7"/>
      <c r="J60" s="7"/>
      <c r="K60" s="7"/>
      <c r="L60" s="7"/>
      <c r="M60" s="7"/>
      <c r="N60" s="7"/>
      <c r="O60" s="7"/>
      <c r="P60" s="7"/>
      <c r="Q60" s="7"/>
      <c r="S60" s="5"/>
    </row>
    <row r="61" spans="2:19" ht="15.75" hidden="1">
      <c r="B61" s="5"/>
      <c r="C61" s="7"/>
      <c r="D61" s="7"/>
      <c r="E61" s="7"/>
      <c r="F61" s="7"/>
      <c r="G61" s="7"/>
      <c r="H61" s="7"/>
      <c r="I61" s="7"/>
      <c r="J61" s="7"/>
      <c r="K61" s="7"/>
      <c r="L61" s="7"/>
      <c r="M61" s="7"/>
      <c r="N61" s="7"/>
      <c r="O61" s="7"/>
      <c r="P61" s="7"/>
      <c r="Q61" s="7"/>
      <c r="S61" s="5"/>
    </row>
    <row r="62" spans="2:19" ht="15.75" hidden="1">
      <c r="B62" s="5"/>
      <c r="C62" s="7"/>
      <c r="D62" s="7"/>
      <c r="E62" s="7"/>
      <c r="F62" s="7"/>
      <c r="G62" s="7"/>
      <c r="H62" s="7"/>
      <c r="I62" s="7"/>
      <c r="J62" s="7"/>
      <c r="K62" s="7"/>
      <c r="L62" s="7"/>
      <c r="M62" s="7"/>
      <c r="N62" s="7"/>
      <c r="O62" s="7"/>
      <c r="P62" s="7"/>
      <c r="Q62" s="7"/>
      <c r="S62" s="5"/>
    </row>
    <row r="63" spans="2:19" ht="15.75" hidden="1">
      <c r="B63" s="5"/>
      <c r="C63" s="7"/>
      <c r="D63" s="7"/>
      <c r="E63" s="7"/>
      <c r="F63" s="7"/>
      <c r="G63" s="7"/>
      <c r="H63" s="7"/>
      <c r="I63" s="7"/>
      <c r="J63" s="7"/>
      <c r="K63" s="7"/>
      <c r="L63" s="7"/>
      <c r="M63" s="7"/>
      <c r="N63" s="7"/>
      <c r="O63" s="7"/>
      <c r="P63" s="7"/>
      <c r="Q63" s="7"/>
      <c r="S63" s="5"/>
    </row>
    <row r="64" spans="2:19" ht="15.75" hidden="1">
      <c r="B64" s="5"/>
      <c r="C64" s="7"/>
      <c r="D64" s="7"/>
      <c r="E64" s="7"/>
      <c r="F64" s="7"/>
      <c r="G64" s="7"/>
      <c r="H64" s="7"/>
      <c r="I64" s="7"/>
      <c r="J64" s="7"/>
      <c r="K64" s="7"/>
      <c r="L64" s="7"/>
      <c r="M64" s="7"/>
      <c r="N64" s="7"/>
      <c r="O64" s="7"/>
      <c r="P64" s="7"/>
      <c r="Q64" s="7"/>
      <c r="S64" s="5"/>
    </row>
    <row r="65" spans="2:19" ht="15.75" hidden="1">
      <c r="B65" s="5"/>
      <c r="C65" s="7"/>
      <c r="D65" s="7"/>
      <c r="E65" s="7"/>
      <c r="F65" s="7"/>
      <c r="G65" s="7"/>
      <c r="H65" s="7"/>
      <c r="I65" s="7"/>
      <c r="J65" s="7"/>
      <c r="K65" s="7"/>
      <c r="L65" s="7"/>
      <c r="M65" s="7"/>
      <c r="N65" s="7"/>
      <c r="O65" s="7"/>
      <c r="P65" s="7"/>
      <c r="Q65" s="7"/>
      <c r="S65" s="5"/>
    </row>
    <row r="66" spans="2:19" ht="15.75" hidden="1">
      <c r="B66" s="5"/>
      <c r="C66" s="7"/>
      <c r="D66" s="7"/>
      <c r="E66" s="7"/>
      <c r="F66" s="7"/>
      <c r="G66" s="7"/>
      <c r="H66" s="7"/>
      <c r="I66" s="7"/>
      <c r="J66" s="7"/>
      <c r="K66" s="7"/>
      <c r="L66" s="7"/>
      <c r="M66" s="7"/>
      <c r="N66" s="7"/>
      <c r="O66" s="7"/>
      <c r="P66" s="7"/>
      <c r="Q66" s="7"/>
      <c r="S66" s="5"/>
    </row>
    <row r="67" spans="2:19" ht="15.75" hidden="1">
      <c r="B67" s="5"/>
      <c r="C67" s="7"/>
      <c r="D67" s="7"/>
      <c r="E67" s="7"/>
      <c r="F67" s="7"/>
      <c r="G67" s="7"/>
      <c r="H67" s="7"/>
      <c r="I67" s="7"/>
      <c r="J67" s="7"/>
      <c r="K67" s="7"/>
      <c r="L67" s="7"/>
      <c r="M67" s="7"/>
      <c r="N67" s="7"/>
      <c r="O67" s="7"/>
      <c r="P67" s="7"/>
      <c r="Q67" s="7"/>
      <c r="S67" s="5"/>
    </row>
    <row r="68" spans="2:19" ht="15.75" hidden="1">
      <c r="B68" s="5"/>
      <c r="C68" s="7"/>
      <c r="D68" s="7"/>
      <c r="E68" s="7"/>
      <c r="F68" s="7"/>
      <c r="G68" s="7"/>
      <c r="H68" s="7"/>
      <c r="I68" s="7"/>
      <c r="J68" s="7"/>
      <c r="K68" s="7"/>
      <c r="L68" s="7"/>
      <c r="M68" s="7"/>
      <c r="N68" s="7"/>
      <c r="O68" s="7"/>
      <c r="P68" s="7"/>
      <c r="Q68" s="7"/>
      <c r="S68" s="5"/>
    </row>
    <row r="69" spans="2:19" ht="15.75" hidden="1">
      <c r="B69" s="5"/>
      <c r="C69" s="3"/>
      <c r="D69" s="3"/>
      <c r="E69" s="3"/>
      <c r="F69" s="3"/>
      <c r="G69" s="3"/>
      <c r="H69" s="3"/>
      <c r="I69" s="3"/>
      <c r="J69" s="3"/>
      <c r="K69" s="3"/>
      <c r="L69" s="3"/>
      <c r="M69" s="3"/>
      <c r="N69" s="3"/>
      <c r="O69" s="5"/>
      <c r="P69" s="6"/>
      <c r="Q69" s="6"/>
      <c r="S69" s="5"/>
    </row>
    <row r="70" spans="2:19" ht="23.25" hidden="1">
      <c r="B70" s="5"/>
      <c r="C70" s="8"/>
      <c r="D70" s="8"/>
      <c r="E70" s="8"/>
      <c r="F70" s="13"/>
      <c r="G70" s="13"/>
      <c r="H70" s="14"/>
      <c r="I70" s="14"/>
      <c r="J70" s="14"/>
      <c r="K70" s="14"/>
      <c r="L70" s="14"/>
      <c r="M70" s="14"/>
      <c r="N70" s="14"/>
      <c r="O70" s="14"/>
      <c r="P70" s="14"/>
      <c r="Q70" s="14"/>
      <c r="R70" s="15"/>
      <c r="S70" s="5"/>
    </row>
    <row r="71" spans="2:19" ht="15.75" hidden="1">
      <c r="B71" s="5"/>
      <c r="C71" s="7"/>
      <c r="D71" s="7"/>
      <c r="E71" s="7"/>
      <c r="F71" s="7"/>
      <c r="G71" s="7"/>
      <c r="H71" s="7"/>
      <c r="I71" s="7"/>
      <c r="J71" s="7"/>
      <c r="K71" s="7"/>
      <c r="L71" s="7"/>
      <c r="M71" s="7"/>
      <c r="N71" s="7"/>
      <c r="O71" s="7"/>
      <c r="P71" s="7"/>
      <c r="Q71" s="7"/>
      <c r="S71" s="5"/>
    </row>
    <row r="72" spans="2:19" ht="15.75" hidden="1">
      <c r="B72" s="5"/>
      <c r="C72" s="7"/>
      <c r="D72" s="7"/>
      <c r="E72" s="7"/>
      <c r="F72" s="7"/>
      <c r="G72" s="7"/>
      <c r="H72" s="7"/>
      <c r="I72" s="7"/>
      <c r="J72" s="7"/>
      <c r="K72" s="7"/>
      <c r="L72" s="7"/>
      <c r="M72" s="7"/>
      <c r="N72" s="7"/>
      <c r="O72" s="7"/>
      <c r="P72" s="7"/>
      <c r="Q72" s="7"/>
      <c r="S72" s="5"/>
    </row>
    <row r="73" spans="2:19" ht="15.75" hidden="1">
      <c r="B73" s="5"/>
      <c r="C73" s="7"/>
      <c r="D73" s="7"/>
      <c r="E73" s="7"/>
      <c r="F73" s="7"/>
      <c r="G73" s="7"/>
      <c r="H73" s="7"/>
      <c r="I73" s="7"/>
      <c r="J73" s="7"/>
      <c r="K73" s="7"/>
      <c r="L73" s="7"/>
      <c r="M73" s="7"/>
      <c r="N73" s="7"/>
      <c r="O73" s="7"/>
      <c r="P73" s="7"/>
      <c r="Q73" s="7"/>
      <c r="S73" s="5"/>
    </row>
    <row r="74" spans="2:19" ht="15.75" hidden="1">
      <c r="B74" s="5"/>
      <c r="C74" s="7"/>
      <c r="D74" s="7"/>
      <c r="E74" s="7"/>
      <c r="F74" s="7"/>
      <c r="G74" s="7"/>
      <c r="H74" s="7"/>
      <c r="I74" s="7"/>
      <c r="J74" s="7"/>
      <c r="K74" s="7"/>
      <c r="L74" s="7"/>
      <c r="M74" s="7"/>
      <c r="N74" s="7"/>
      <c r="O74" s="7"/>
      <c r="P74" s="7"/>
      <c r="Q74" s="7"/>
      <c r="S74" s="5"/>
    </row>
    <row r="75" spans="2:19" ht="15.75" hidden="1">
      <c r="B75" s="5"/>
      <c r="C75" s="7"/>
      <c r="D75" s="7"/>
      <c r="E75" s="7"/>
      <c r="F75" s="7"/>
      <c r="G75" s="7"/>
      <c r="H75" s="7"/>
      <c r="I75" s="7"/>
      <c r="J75" s="7"/>
      <c r="K75" s="7"/>
      <c r="L75" s="7"/>
      <c r="M75" s="7"/>
      <c r="N75" s="7"/>
      <c r="O75" s="7"/>
      <c r="P75" s="7"/>
      <c r="Q75" s="7"/>
      <c r="S75" s="5"/>
    </row>
    <row r="76" spans="2:19" ht="15.75" hidden="1">
      <c r="B76" s="5"/>
      <c r="C76" s="7"/>
      <c r="D76" s="7"/>
      <c r="E76" s="7"/>
      <c r="F76" s="7"/>
      <c r="G76" s="7"/>
      <c r="H76" s="7"/>
      <c r="I76" s="7"/>
      <c r="J76" s="7"/>
      <c r="K76" s="7"/>
      <c r="L76" s="7"/>
      <c r="M76" s="7"/>
      <c r="N76" s="7"/>
      <c r="O76" s="7"/>
      <c r="P76" s="7"/>
      <c r="Q76" s="7"/>
      <c r="S76" s="5"/>
    </row>
    <row r="77" spans="2:19" ht="15.75" hidden="1">
      <c r="B77" s="5"/>
      <c r="C77" s="7"/>
      <c r="D77" s="7"/>
      <c r="E77" s="7"/>
      <c r="F77" s="7"/>
      <c r="G77" s="7"/>
      <c r="H77" s="7"/>
      <c r="I77" s="7"/>
      <c r="J77" s="7"/>
      <c r="K77" s="7"/>
      <c r="L77" s="7"/>
      <c r="M77" s="7"/>
      <c r="N77" s="7"/>
      <c r="O77" s="7"/>
      <c r="P77" s="7"/>
      <c r="Q77" s="7"/>
      <c r="S77" s="5"/>
    </row>
    <row r="78" spans="2:19" ht="15.75" hidden="1">
      <c r="B78" s="5"/>
      <c r="C78" s="7"/>
      <c r="D78" s="7"/>
      <c r="E78" s="7"/>
      <c r="F78" s="7"/>
      <c r="G78" s="7"/>
      <c r="H78" s="7"/>
      <c r="I78" s="7"/>
      <c r="J78" s="7"/>
      <c r="K78" s="7"/>
      <c r="L78" s="7"/>
      <c r="M78" s="7"/>
      <c r="N78" s="7"/>
      <c r="O78" s="7"/>
      <c r="P78" s="7"/>
      <c r="Q78" s="7"/>
      <c r="S78" s="5"/>
    </row>
    <row r="79" spans="2:19" ht="15.75" hidden="1">
      <c r="B79" s="5"/>
      <c r="C79" s="7"/>
      <c r="D79" s="7"/>
      <c r="E79" s="7"/>
      <c r="F79" s="7"/>
      <c r="G79" s="7"/>
      <c r="H79" s="7"/>
      <c r="I79" s="7"/>
      <c r="J79" s="7"/>
      <c r="K79" s="7"/>
      <c r="L79" s="7"/>
      <c r="M79" s="7"/>
      <c r="N79" s="7"/>
      <c r="O79" s="7"/>
      <c r="P79" s="7"/>
      <c r="Q79" s="7"/>
      <c r="S79" s="5"/>
    </row>
    <row r="80" spans="2:19" ht="15.75" hidden="1">
      <c r="B80" s="5"/>
      <c r="C80" s="7"/>
      <c r="D80" s="7"/>
      <c r="E80" s="7"/>
      <c r="F80" s="7"/>
      <c r="G80" s="7"/>
      <c r="H80" s="7"/>
      <c r="I80" s="7"/>
      <c r="J80" s="7"/>
      <c r="K80" s="7"/>
      <c r="L80" s="7"/>
      <c r="M80" s="7"/>
      <c r="N80" s="7"/>
      <c r="O80" s="7"/>
      <c r="P80" s="7"/>
      <c r="Q80" s="7"/>
      <c r="S80" s="5"/>
    </row>
    <row r="81" spans="2:19" ht="15.75" hidden="1">
      <c r="B81" s="5"/>
      <c r="C81" s="7"/>
      <c r="D81" s="7"/>
      <c r="E81" s="7"/>
      <c r="F81" s="7"/>
      <c r="G81" s="7"/>
      <c r="H81" s="7"/>
      <c r="I81" s="7"/>
      <c r="J81" s="7"/>
      <c r="K81" s="7"/>
      <c r="L81" s="7"/>
      <c r="M81" s="7"/>
      <c r="N81" s="7"/>
      <c r="O81" s="7"/>
      <c r="P81" s="7"/>
      <c r="Q81" s="7"/>
      <c r="S81" s="5"/>
    </row>
    <row r="82" spans="2:19" ht="15.75" hidden="1">
      <c r="B82" s="5"/>
      <c r="C82" s="7"/>
      <c r="D82" s="7"/>
      <c r="E82" s="7"/>
      <c r="F82" s="7"/>
      <c r="G82" s="7"/>
      <c r="H82" s="7"/>
      <c r="I82" s="7"/>
      <c r="J82" s="7"/>
      <c r="K82" s="7"/>
      <c r="L82" s="7"/>
      <c r="M82" s="7"/>
      <c r="N82" s="7"/>
      <c r="O82" s="7"/>
      <c r="P82" s="7"/>
      <c r="Q82" s="7"/>
      <c r="S82" s="5"/>
    </row>
    <row r="83" spans="2:19" ht="15.75" hidden="1">
      <c r="B83" s="5"/>
      <c r="C83" s="7"/>
      <c r="D83" s="7"/>
      <c r="E83" s="7"/>
      <c r="F83" s="7"/>
      <c r="G83" s="7"/>
      <c r="H83" s="7"/>
      <c r="I83" s="7"/>
      <c r="J83" s="7"/>
      <c r="K83" s="7"/>
      <c r="L83" s="7"/>
      <c r="M83" s="7"/>
      <c r="N83" s="7"/>
      <c r="O83" s="7"/>
      <c r="P83" s="7"/>
      <c r="Q83" s="7"/>
      <c r="S83" s="5"/>
    </row>
    <row r="84" spans="2:19" ht="15.75" hidden="1">
      <c r="B84" s="5"/>
      <c r="C84" s="7"/>
      <c r="D84" s="7"/>
      <c r="E84" s="7"/>
      <c r="F84" s="7"/>
      <c r="G84" s="7"/>
      <c r="H84" s="7"/>
      <c r="I84" s="7"/>
      <c r="J84" s="7"/>
      <c r="K84" s="7"/>
      <c r="L84" s="7"/>
      <c r="M84" s="7"/>
      <c r="N84" s="7"/>
      <c r="O84" s="7"/>
      <c r="P84" s="7"/>
      <c r="Q84" s="7"/>
      <c r="S84" s="5"/>
    </row>
    <row r="85" spans="2:19" ht="15.75" hidden="1">
      <c r="B85" s="5"/>
      <c r="C85" s="7"/>
      <c r="D85" s="7"/>
      <c r="E85" s="7"/>
      <c r="F85" s="7"/>
      <c r="G85" s="7"/>
      <c r="H85" s="7"/>
      <c r="I85" s="7"/>
      <c r="J85" s="7"/>
      <c r="K85" s="7"/>
      <c r="L85" s="7"/>
      <c r="M85" s="7"/>
      <c r="N85" s="7"/>
      <c r="O85" s="7"/>
      <c r="P85" s="7"/>
      <c r="Q85" s="7"/>
      <c r="S85" s="5"/>
    </row>
    <row r="86" spans="2:19" ht="15.75" hidden="1">
      <c r="B86" s="5"/>
      <c r="C86" s="7"/>
      <c r="D86" s="7"/>
      <c r="E86" s="7"/>
      <c r="F86" s="7"/>
      <c r="G86" s="7"/>
      <c r="H86" s="7"/>
      <c r="I86" s="7"/>
      <c r="J86" s="7"/>
      <c r="K86" s="7"/>
      <c r="L86" s="7"/>
      <c r="M86" s="7"/>
      <c r="N86" s="7"/>
      <c r="O86" s="7"/>
      <c r="P86" s="7"/>
      <c r="Q86" s="7"/>
      <c r="S86" s="5"/>
    </row>
    <row r="87" spans="2:19" ht="15.75" hidden="1">
      <c r="B87" s="5"/>
      <c r="C87" s="7"/>
      <c r="D87" s="7"/>
      <c r="E87" s="7"/>
      <c r="F87" s="7"/>
      <c r="G87" s="7"/>
      <c r="H87" s="7"/>
      <c r="I87" s="7"/>
      <c r="J87" s="7"/>
      <c r="K87" s="7"/>
      <c r="L87" s="7"/>
      <c r="M87" s="7"/>
      <c r="N87" s="7"/>
      <c r="O87" s="7"/>
      <c r="P87" s="7"/>
      <c r="Q87" s="7"/>
      <c r="S87" s="5"/>
    </row>
    <row r="88" spans="2:19" hidden="1"/>
  </sheetData>
  <sheetProtection algorithmName="SHA-512" hashValue="qeGtqAGJGH3etPDGUbM28nGukZGo9pOCDu+UxI2fGFlzWfUHRphaAkTDOzKapEhNH4wyUDnsED0u17WKDWpOTg==" saltValue="bFfara+SOqdNtjRkclOwvQ==" spinCount="100000" sheet="1" objects="1" scenarios="1" formatColumns="0" formatRows="0"/>
  <dataConsolidate/>
  <phoneticPr fontId="6" type="noConversion"/>
  <pageMargins left="0.7" right="0.7" top="0.75" bottom="0.75" header="0.3" footer="0.3"/>
  <pageSetup orientation="portrait" horizontalDpi="300" verticalDpi="300" r:id="rId1"/>
  <drawing r:id="rId2"/>
  <legacyDrawing r:id="rId3"/>
  <controls>
    <mc:AlternateContent xmlns:mc="http://schemas.openxmlformats.org/markup-compatibility/2006">
      <mc:Choice Requires="x14">
        <control shapeId="1026" r:id="rId4" name="TrinStgClass1">
          <controlPr defaultSize="0" autoLine="0" r:id="rId5">
            <anchor moveWithCells="1">
              <from>
                <xdr:col>0</xdr:col>
                <xdr:colOff>0</xdr:colOff>
                <xdr:row>0</xdr:row>
                <xdr:rowOff>0</xdr:rowOff>
              </from>
              <to>
                <xdr:col>0</xdr:col>
                <xdr:colOff>9525</xdr:colOff>
                <xdr:row>0</xdr:row>
                <xdr:rowOff>9525</xdr:rowOff>
              </to>
            </anchor>
          </controlPr>
        </control>
      </mc:Choice>
      <mc:Fallback>
        <control shapeId="1026" r:id="rId4" name="TrinStgClass1"/>
      </mc:Fallback>
    </mc:AlternateContent>
  </control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DZ391"/>
  <sheetViews>
    <sheetView showGridLines="0" rightToLeft="1" topLeftCell="C1" workbookViewId="0">
      <pane ySplit="2" topLeftCell="A366" activePane="bottomLeft" state="frozen"/>
      <selection activeCell="C1" sqref="C1"/>
      <selection pane="bottomLeft" activeCell="E389" sqref="E389"/>
    </sheetView>
  </sheetViews>
  <sheetFormatPr defaultRowHeight="15"/>
  <cols>
    <col min="1" max="2" width="0" hidden="1" customWidth="1"/>
    <col min="3" max="3" width="3.7109375" customWidth="1"/>
    <col min="4" max="4" width="40.7109375" customWidth="1"/>
    <col min="5" max="6" width="22.7109375" customWidth="1"/>
    <col min="7" max="7" width="25.7109375" customWidth="1"/>
    <col min="8" max="8" width="22.7109375" customWidth="1"/>
    <col min="9" max="9" width="25.7109375" customWidth="1"/>
  </cols>
  <sheetData>
    <row r="1" spans="1:130" ht="80.099999999999994" customHeight="1">
      <c r="A1" s="34" t="s">
        <v>1610</v>
      </c>
      <c r="B1" s="22"/>
      <c r="C1" s="22"/>
      <c r="D1" s="22"/>
      <c r="E1" s="22"/>
      <c r="F1" s="22"/>
      <c r="G1" s="22"/>
      <c r="H1" s="22"/>
      <c r="I1" s="22"/>
      <c r="J1" s="22"/>
    </row>
    <row r="2" spans="1:130" ht="24.95" customHeight="1">
      <c r="A2" s="54"/>
      <c r="B2" s="54"/>
      <c r="C2" s="54"/>
      <c r="D2" s="56" t="s">
        <v>2593</v>
      </c>
      <c r="E2" s="54"/>
      <c r="F2" s="54"/>
      <c r="G2" s="54"/>
      <c r="H2" s="54"/>
      <c r="I2" s="54"/>
      <c r="J2" s="54"/>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row>
    <row r="3" spans="1:130">
      <c r="A3" s="22"/>
      <c r="B3" s="22"/>
      <c r="C3" s="22"/>
      <c r="D3" s="22"/>
      <c r="E3" s="22"/>
      <c r="F3" s="22"/>
      <c r="G3" s="22"/>
      <c r="H3" s="22"/>
      <c r="I3" s="22"/>
      <c r="J3" s="22"/>
    </row>
    <row r="4" spans="1:130">
      <c r="A4" s="22"/>
      <c r="B4" s="22"/>
      <c r="C4" s="22"/>
      <c r="D4" s="22"/>
      <c r="E4" s="22"/>
      <c r="F4" s="22"/>
      <c r="G4" s="22"/>
      <c r="H4" s="22"/>
      <c r="I4" s="22"/>
      <c r="J4" s="22"/>
    </row>
    <row r="5" spans="1:130" ht="30" customHeight="1">
      <c r="A5" s="29"/>
      <c r="B5" s="29" t="b">
        <v>1</v>
      </c>
      <c r="C5" s="34" t="s">
        <v>1611</v>
      </c>
      <c r="D5" s="29"/>
      <c r="E5" s="29"/>
      <c r="F5" s="29"/>
      <c r="G5" s="29"/>
      <c r="H5" s="29"/>
      <c r="I5" s="29"/>
      <c r="J5" s="29"/>
    </row>
    <row r="6" spans="1:130" hidden="1">
      <c r="A6" s="29"/>
      <c r="B6" s="29"/>
      <c r="C6" s="29"/>
      <c r="D6" s="29"/>
      <c r="E6" s="29"/>
      <c r="F6" s="29"/>
      <c r="G6" s="29"/>
      <c r="H6" s="29"/>
      <c r="I6" s="29"/>
      <c r="J6" s="29"/>
    </row>
    <row r="7" spans="1:130" hidden="1">
      <c r="A7" s="29"/>
      <c r="B7" s="29"/>
      <c r="C7" s="29"/>
      <c r="D7" s="29"/>
      <c r="E7" s="29" t="s">
        <v>602</v>
      </c>
      <c r="F7" s="29" t="s">
        <v>603</v>
      </c>
      <c r="G7" s="29" t="s">
        <v>604</v>
      </c>
      <c r="H7" s="29"/>
      <c r="I7" s="29"/>
      <c r="J7" s="29"/>
    </row>
    <row r="8" spans="1:130">
      <c r="A8" s="29"/>
      <c r="B8" s="29"/>
      <c r="C8" s="29" t="s">
        <v>438</v>
      </c>
      <c r="D8" s="29" t="s">
        <v>439</v>
      </c>
      <c r="E8" s="29"/>
      <c r="F8" s="29"/>
      <c r="G8" s="29"/>
      <c r="H8" s="29"/>
      <c r="I8" s="29" t="s">
        <v>440</v>
      </c>
      <c r="J8" s="29" t="s">
        <v>441</v>
      </c>
    </row>
    <row r="9" spans="1:130" ht="25.5">
      <c r="A9" s="29"/>
      <c r="B9" s="29"/>
      <c r="C9" s="29" t="s">
        <v>442</v>
      </c>
      <c r="D9" s="175" t="s">
        <v>3142</v>
      </c>
      <c r="E9" s="176" t="s">
        <v>3137</v>
      </c>
      <c r="F9" s="177"/>
      <c r="G9" s="73" t="s">
        <v>3138</v>
      </c>
      <c r="H9" s="178" t="s">
        <v>3139</v>
      </c>
      <c r="I9" s="22"/>
      <c r="J9" s="29"/>
    </row>
    <row r="10" spans="1:130" ht="24.95" customHeight="1">
      <c r="A10" s="29"/>
      <c r="B10" s="29"/>
      <c r="C10" s="29" t="s">
        <v>442</v>
      </c>
      <c r="D10" s="175"/>
      <c r="E10" s="73" t="s">
        <v>3140</v>
      </c>
      <c r="F10" s="73" t="s">
        <v>3141</v>
      </c>
      <c r="G10" s="73" t="s">
        <v>3141</v>
      </c>
      <c r="H10" s="179"/>
      <c r="I10" s="22"/>
      <c r="J10" s="29"/>
    </row>
    <row r="11" spans="1:130" ht="24.95" customHeight="1">
      <c r="A11" s="30"/>
      <c r="B11" s="30"/>
      <c r="C11" s="30" t="s">
        <v>443</v>
      </c>
      <c r="D11" s="24"/>
      <c r="E11" s="26" t="str">
        <f>TEXT(DATE(MID(E13,7,4),MID(E13,4,2),MID(E13,1,2)),"dd/MM/yyyy")&amp;" - "&amp;TEXT(DATE(MID(E14,7,4),MID(E14,4,2),MID(E14,1,2)),"dd/MM/yyyy")</f>
        <v>01/01/2021 - 30/06/2021</v>
      </c>
      <c r="F11" s="26" t="str">
        <f>TEXT(DATE(MID(F13,7,4),MID(F13,4,2),MID(F13,1,2)),"dd/MM/yyyy")&amp;" - "&amp;TEXT(DATE(MID(F14,7,4),MID(F14,4,2),MID(F14,1,2)),"dd/MM/yyyy")</f>
        <v>01/01/2021 - 30/06/2021</v>
      </c>
      <c r="G11" s="26" t="str">
        <f>TEXT(DATE(MID(G13,7,4),MID(G13,4,2),MID(G13,1,2)),"dd/MM/yyyy")&amp;" - "&amp;TEXT(DATE(MID(G14,7,4),MID(G14,4,2),MID(G14,1,2)),"dd/MM/yyyy")</f>
        <v>01/01/2021 - 30/06/2021</v>
      </c>
      <c r="H11" s="26" t="str">
        <f>TEXT(DATE(MID(H13,7,4),MID(H13,4,2),MID(H13,1,2)),"dd/MM/yyyy")&amp;" - "&amp;TEXT(DATE(MID(H14,7,4),MID(H14,4,2),MID(H14,1,2)),"dd/MM/yyyy")</f>
        <v>01/01/2021 - 30/06/2021</v>
      </c>
      <c r="I11" s="31"/>
      <c r="J11" s="30"/>
    </row>
    <row r="12" spans="1:130" ht="24.95" customHeight="1">
      <c r="A12" s="30"/>
      <c r="B12" s="30"/>
      <c r="C12" s="30" t="s">
        <v>444</v>
      </c>
      <c r="D12" s="24"/>
      <c r="E12" s="26" t="str">
        <f>StartUp!$E$8</f>
        <v>JOD</v>
      </c>
      <c r="F12" s="26" t="str">
        <f>StartUp!$E$8</f>
        <v>JOD</v>
      </c>
      <c r="G12" s="26" t="str">
        <f>StartUp!$E$8</f>
        <v>JOD</v>
      </c>
      <c r="H12" s="26" t="str">
        <f>StartUp!$E$8</f>
        <v>JOD</v>
      </c>
      <c r="I12" s="31"/>
      <c r="J12" s="30"/>
    </row>
    <row r="13" spans="1:130" ht="24.95" hidden="1" customHeight="1">
      <c r="A13" s="30"/>
      <c r="B13" s="30"/>
      <c r="C13" s="30" t="s">
        <v>445</v>
      </c>
      <c r="D13" s="27"/>
      <c r="E13" s="28" t="s">
        <v>2582</v>
      </c>
      <c r="F13" s="28" t="s">
        <v>2582</v>
      </c>
      <c r="G13" s="28" t="s">
        <v>2582</v>
      </c>
      <c r="H13" s="28" t="s">
        <v>2582</v>
      </c>
      <c r="I13" s="31"/>
      <c r="J13" s="30"/>
    </row>
    <row r="14" spans="1:130" ht="24.95" hidden="1" customHeight="1">
      <c r="A14" s="30"/>
      <c r="B14" s="30"/>
      <c r="C14" s="30" t="s">
        <v>446</v>
      </c>
      <c r="D14" s="27"/>
      <c r="E14" s="28" t="s">
        <v>2541</v>
      </c>
      <c r="F14" s="28" t="s">
        <v>2541</v>
      </c>
      <c r="G14" s="28" t="s">
        <v>2541</v>
      </c>
      <c r="H14" s="28" t="s">
        <v>2541</v>
      </c>
      <c r="I14" s="31"/>
      <c r="J14" s="30"/>
    </row>
    <row r="15" spans="1:130">
      <c r="A15" s="29"/>
      <c r="B15" s="29"/>
      <c r="C15" s="29" t="s">
        <v>440</v>
      </c>
      <c r="D15" s="76"/>
      <c r="E15" s="22"/>
      <c r="F15" s="22"/>
      <c r="G15" s="22"/>
      <c r="H15" s="22"/>
      <c r="I15" s="22"/>
      <c r="J15" s="29"/>
    </row>
    <row r="16" spans="1:130">
      <c r="A16" s="29"/>
      <c r="B16" s="29"/>
      <c r="C16" s="29"/>
      <c r="D16" s="82" t="s">
        <v>3127</v>
      </c>
      <c r="E16" s="87"/>
      <c r="F16" s="87"/>
      <c r="G16" s="87"/>
      <c r="H16" s="87"/>
      <c r="I16" s="22"/>
      <c r="J16" s="29"/>
    </row>
    <row r="17" spans="1:10">
      <c r="A17" s="29" t="s">
        <v>605</v>
      </c>
      <c r="B17" s="29" t="s">
        <v>504</v>
      </c>
      <c r="C17" s="29"/>
      <c r="D17" s="142" t="s">
        <v>3128</v>
      </c>
      <c r="E17" s="146"/>
      <c r="F17" s="146"/>
      <c r="G17" s="146"/>
      <c r="H17" s="151">
        <f t="shared" ref="H17:H23" si="0">SUM(E17:G17)</f>
        <v>0</v>
      </c>
      <c r="I17" s="22"/>
      <c r="J17" s="29"/>
    </row>
    <row r="18" spans="1:10">
      <c r="A18" s="46" t="s">
        <v>606</v>
      </c>
      <c r="B18" s="29" t="s">
        <v>504</v>
      </c>
      <c r="C18" s="29"/>
      <c r="D18" s="142" t="s">
        <v>3067</v>
      </c>
      <c r="E18" s="146"/>
      <c r="F18" s="146"/>
      <c r="G18" s="146"/>
      <c r="H18" s="151">
        <f t="shared" si="0"/>
        <v>0</v>
      </c>
      <c r="I18" s="22"/>
      <c r="J18" s="29"/>
    </row>
    <row r="19" spans="1:10">
      <c r="A19" s="29" t="s">
        <v>607</v>
      </c>
      <c r="B19" s="29" t="s">
        <v>504</v>
      </c>
      <c r="C19" s="29"/>
      <c r="D19" s="142" t="s">
        <v>3129</v>
      </c>
      <c r="E19" s="146"/>
      <c r="F19" s="146"/>
      <c r="G19" s="146"/>
      <c r="H19" s="151">
        <f t="shared" si="0"/>
        <v>0</v>
      </c>
      <c r="I19" s="22"/>
      <c r="J19" s="29"/>
    </row>
    <row r="20" spans="1:10">
      <c r="A20" s="29" t="s">
        <v>608</v>
      </c>
      <c r="B20" s="29" t="s">
        <v>504</v>
      </c>
      <c r="C20" s="29"/>
      <c r="D20" s="142" t="s">
        <v>3130</v>
      </c>
      <c r="E20" s="146"/>
      <c r="F20" s="146"/>
      <c r="G20" s="146"/>
      <c r="H20" s="151">
        <f t="shared" si="0"/>
        <v>0</v>
      </c>
      <c r="I20" s="22"/>
      <c r="J20" s="29"/>
    </row>
    <row r="21" spans="1:10">
      <c r="A21" s="29" t="s">
        <v>609</v>
      </c>
      <c r="B21" s="29" t="s">
        <v>504</v>
      </c>
      <c r="C21" s="29"/>
      <c r="D21" s="142" t="s">
        <v>3131</v>
      </c>
      <c r="E21" s="146"/>
      <c r="F21" s="146"/>
      <c r="G21" s="146"/>
      <c r="H21" s="151">
        <f t="shared" si="0"/>
        <v>0</v>
      </c>
      <c r="I21" s="22"/>
      <c r="J21" s="29"/>
    </row>
    <row r="22" spans="1:10">
      <c r="A22" s="29" t="s">
        <v>610</v>
      </c>
      <c r="B22" s="29" t="s">
        <v>504</v>
      </c>
      <c r="C22" s="29"/>
      <c r="D22" s="142" t="s">
        <v>2821</v>
      </c>
      <c r="E22" s="146"/>
      <c r="F22" s="146"/>
      <c r="G22" s="146"/>
      <c r="H22" s="151">
        <f t="shared" si="0"/>
        <v>0</v>
      </c>
      <c r="I22" s="22"/>
      <c r="J22" s="29"/>
    </row>
    <row r="23" spans="1:10">
      <c r="A23" s="29" t="s">
        <v>740</v>
      </c>
      <c r="B23" s="29" t="s">
        <v>504</v>
      </c>
      <c r="C23" s="29"/>
      <c r="D23" s="142" t="s">
        <v>3132</v>
      </c>
      <c r="E23" s="151">
        <f>E17+E18-E19-E20-E21+E22</f>
        <v>0</v>
      </c>
      <c r="F23" s="151">
        <f>F17+F18-F19-F20-F21+F22</f>
        <v>0</v>
      </c>
      <c r="G23" s="151">
        <f>G17+G18-G19-G20-G21+G22</f>
        <v>0</v>
      </c>
      <c r="H23" s="151">
        <f t="shared" si="0"/>
        <v>0</v>
      </c>
      <c r="I23" s="22"/>
      <c r="J23" s="29"/>
    </row>
    <row r="24" spans="1:10">
      <c r="A24" s="29"/>
      <c r="B24" s="29"/>
      <c r="C24" s="29"/>
      <c r="D24" s="82" t="s">
        <v>3133</v>
      </c>
      <c r="E24" s="87"/>
      <c r="F24" s="87"/>
      <c r="G24" s="87"/>
      <c r="H24" s="87"/>
      <c r="I24" s="22"/>
      <c r="J24" s="29"/>
    </row>
    <row r="25" spans="1:10">
      <c r="A25" s="29" t="s">
        <v>605</v>
      </c>
      <c r="B25" s="29" t="s">
        <v>612</v>
      </c>
      <c r="C25" s="29"/>
      <c r="D25" s="142" t="s">
        <v>3128</v>
      </c>
      <c r="E25" s="146"/>
      <c r="F25" s="146"/>
      <c r="G25" s="146"/>
      <c r="H25" s="151">
        <f t="shared" ref="H25:H34" si="1">SUM(E25:G25)</f>
        <v>0</v>
      </c>
      <c r="I25" s="22"/>
      <c r="J25" s="29"/>
    </row>
    <row r="26" spans="1:10">
      <c r="A26" s="29" t="s">
        <v>606</v>
      </c>
      <c r="B26" s="29" t="s">
        <v>612</v>
      </c>
      <c r="C26" s="29"/>
      <c r="D26" s="142" t="s">
        <v>3067</v>
      </c>
      <c r="E26" s="146"/>
      <c r="F26" s="146"/>
      <c r="G26" s="146"/>
      <c r="H26" s="151">
        <f t="shared" si="1"/>
        <v>0</v>
      </c>
      <c r="I26" s="22"/>
      <c r="J26" s="29"/>
    </row>
    <row r="27" spans="1:10">
      <c r="A27" s="29" t="s">
        <v>607</v>
      </c>
      <c r="B27" s="29" t="s">
        <v>612</v>
      </c>
      <c r="C27" s="29"/>
      <c r="D27" s="142" t="s">
        <v>3129</v>
      </c>
      <c r="E27" s="146"/>
      <c r="F27" s="146"/>
      <c r="G27" s="146"/>
      <c r="H27" s="151">
        <f t="shared" si="1"/>
        <v>0</v>
      </c>
      <c r="I27" s="22"/>
      <c r="J27" s="29"/>
    </row>
    <row r="28" spans="1:10">
      <c r="A28" s="29" t="s">
        <v>608</v>
      </c>
      <c r="B28" s="29" t="s">
        <v>612</v>
      </c>
      <c r="C28" s="29"/>
      <c r="D28" s="142" t="s">
        <v>3130</v>
      </c>
      <c r="E28" s="146"/>
      <c r="F28" s="146"/>
      <c r="G28" s="146"/>
      <c r="H28" s="151">
        <f t="shared" si="1"/>
        <v>0</v>
      </c>
      <c r="I28" s="22"/>
      <c r="J28" s="29"/>
    </row>
    <row r="29" spans="1:10">
      <c r="A29" s="29" t="s">
        <v>609</v>
      </c>
      <c r="B29" s="29" t="s">
        <v>612</v>
      </c>
      <c r="C29" s="29"/>
      <c r="D29" s="142" t="s">
        <v>3131</v>
      </c>
      <c r="E29" s="146"/>
      <c r="F29" s="146"/>
      <c r="G29" s="146"/>
      <c r="H29" s="151">
        <f t="shared" si="1"/>
        <v>0</v>
      </c>
      <c r="I29" s="22"/>
      <c r="J29" s="29"/>
    </row>
    <row r="30" spans="1:10">
      <c r="A30" s="29" t="s">
        <v>613</v>
      </c>
      <c r="B30" s="29" t="s">
        <v>612</v>
      </c>
      <c r="C30" s="29"/>
      <c r="D30" s="142" t="s">
        <v>3134</v>
      </c>
      <c r="E30" s="146"/>
      <c r="F30" s="146"/>
      <c r="G30" s="146"/>
      <c r="H30" s="151">
        <f t="shared" si="1"/>
        <v>0</v>
      </c>
      <c r="I30" s="22"/>
      <c r="J30" s="29"/>
    </row>
    <row r="31" spans="1:10">
      <c r="A31" s="29" t="s">
        <v>610</v>
      </c>
      <c r="B31" s="29" t="s">
        <v>612</v>
      </c>
      <c r="C31" s="29"/>
      <c r="D31" s="142" t="s">
        <v>2821</v>
      </c>
      <c r="E31" s="146"/>
      <c r="F31" s="146"/>
      <c r="G31" s="146"/>
      <c r="H31" s="151">
        <f t="shared" si="1"/>
        <v>0</v>
      </c>
      <c r="I31" s="22"/>
      <c r="J31" s="29"/>
    </row>
    <row r="32" spans="1:10">
      <c r="A32" s="29" t="s">
        <v>740</v>
      </c>
      <c r="B32" s="29" t="s">
        <v>612</v>
      </c>
      <c r="C32" s="29"/>
      <c r="D32" s="142" t="s">
        <v>3132</v>
      </c>
      <c r="E32" s="151">
        <f>E25+E26-E27-E28-E29+E30+E31</f>
        <v>0</v>
      </c>
      <c r="F32" s="151">
        <f>F25+F26-F27-F28-F29+F30+F31</f>
        <v>0</v>
      </c>
      <c r="G32" s="151">
        <f>G25+G26-G27-G28-G29+G30+G31</f>
        <v>0</v>
      </c>
      <c r="H32" s="151">
        <f t="shared" si="1"/>
        <v>0</v>
      </c>
      <c r="I32" s="22"/>
      <c r="J32" s="29"/>
    </row>
    <row r="33" spans="1:10">
      <c r="A33" s="29" t="s">
        <v>614</v>
      </c>
      <c r="B33" s="29"/>
      <c r="C33" s="29"/>
      <c r="D33" s="152" t="s">
        <v>3135</v>
      </c>
      <c r="E33" s="146"/>
      <c r="F33" s="146"/>
      <c r="G33" s="146"/>
      <c r="H33" s="151">
        <f t="shared" si="1"/>
        <v>0</v>
      </c>
      <c r="J33" s="29"/>
    </row>
    <row r="34" spans="1:10">
      <c r="A34" s="46" t="s">
        <v>740</v>
      </c>
      <c r="B34" s="29"/>
      <c r="C34" s="29"/>
      <c r="D34" s="152" t="s">
        <v>3136</v>
      </c>
      <c r="E34" s="151">
        <f>E23-E32+E33</f>
        <v>0</v>
      </c>
      <c r="F34" s="151">
        <f>F23-F32+F33</f>
        <v>0</v>
      </c>
      <c r="G34" s="151">
        <f>G23-G32+G33</f>
        <v>0</v>
      </c>
      <c r="H34" s="151">
        <f t="shared" si="1"/>
        <v>0</v>
      </c>
      <c r="I34" s="57" t="s">
        <v>2654</v>
      </c>
      <c r="J34" s="29"/>
    </row>
    <row r="35" spans="1:10" hidden="1">
      <c r="A35" s="29"/>
      <c r="B35" s="29"/>
      <c r="C35" s="29" t="s">
        <v>440</v>
      </c>
      <c r="D35" s="22"/>
      <c r="E35" s="22"/>
      <c r="F35" s="22"/>
      <c r="G35" s="22"/>
      <c r="H35" s="22"/>
      <c r="I35" s="22"/>
      <c r="J35" s="29"/>
    </row>
    <row r="36" spans="1:10" hidden="1">
      <c r="A36" s="29"/>
      <c r="B36" s="29"/>
      <c r="C36" s="29" t="s">
        <v>460</v>
      </c>
      <c r="D36" s="29"/>
      <c r="E36" s="29"/>
      <c r="F36" s="29"/>
      <c r="G36" s="29"/>
      <c r="H36" s="29"/>
      <c r="I36" s="29"/>
      <c r="J36" s="29" t="s">
        <v>461</v>
      </c>
    </row>
    <row r="37" spans="1:10" hidden="1">
      <c r="A37" s="22"/>
      <c r="B37" s="22"/>
      <c r="C37" s="22"/>
      <c r="D37" s="22"/>
      <c r="E37" s="22"/>
      <c r="F37" s="22"/>
      <c r="G37" s="22"/>
      <c r="H37" s="22"/>
      <c r="I37" s="22"/>
      <c r="J37" s="22"/>
    </row>
    <row r="38" spans="1:10" hidden="1">
      <c r="A38" s="22"/>
      <c r="B38" s="22"/>
      <c r="C38" s="22"/>
      <c r="D38" s="22"/>
      <c r="E38" s="22"/>
      <c r="F38" s="22"/>
      <c r="G38" s="22"/>
      <c r="H38" s="22"/>
      <c r="I38" s="22"/>
      <c r="J38" s="22"/>
    </row>
    <row r="39" spans="1:10" ht="24.95" customHeight="1">
      <c r="A39" s="29"/>
      <c r="B39" s="29" t="b">
        <v>1</v>
      </c>
      <c r="C39" s="34" t="s">
        <v>2487</v>
      </c>
      <c r="D39" s="29"/>
      <c r="E39" s="29"/>
      <c r="F39" s="29"/>
      <c r="G39" s="29"/>
      <c r="H39" s="29"/>
      <c r="I39" s="29"/>
      <c r="J39" s="29"/>
    </row>
    <row r="40" spans="1:10" hidden="1">
      <c r="A40" s="29"/>
      <c r="B40" s="29"/>
      <c r="C40" s="29"/>
      <c r="D40" s="29"/>
      <c r="E40" s="29"/>
      <c r="F40" s="29"/>
      <c r="G40" s="29"/>
      <c r="H40" s="29"/>
      <c r="I40" s="29"/>
      <c r="J40" s="29"/>
    </row>
    <row r="41" spans="1:10" hidden="1">
      <c r="A41" s="29"/>
      <c r="B41" s="29"/>
      <c r="C41" s="29"/>
      <c r="D41" s="29"/>
      <c r="E41" s="29" t="s">
        <v>602</v>
      </c>
      <c r="F41" s="29" t="s">
        <v>603</v>
      </c>
      <c r="G41" s="29" t="s">
        <v>604</v>
      </c>
      <c r="H41" s="29"/>
      <c r="I41" s="29"/>
      <c r="J41" s="29"/>
    </row>
    <row r="42" spans="1:10">
      <c r="A42" s="29"/>
      <c r="B42" s="29"/>
      <c r="C42" s="29" t="s">
        <v>438</v>
      </c>
      <c r="D42" s="29" t="s">
        <v>439</v>
      </c>
      <c r="E42" s="29"/>
      <c r="F42" s="29"/>
      <c r="G42" s="29"/>
      <c r="H42" s="29"/>
      <c r="I42" s="29" t="s">
        <v>440</v>
      </c>
      <c r="J42" s="29" t="s">
        <v>441</v>
      </c>
    </row>
    <row r="43" spans="1:10" ht="25.5">
      <c r="A43" s="29"/>
      <c r="B43" s="29"/>
      <c r="C43" s="29" t="s">
        <v>442</v>
      </c>
      <c r="D43" s="175" t="s">
        <v>3142</v>
      </c>
      <c r="E43" s="176" t="s">
        <v>3137</v>
      </c>
      <c r="F43" s="177"/>
      <c r="G43" s="73" t="s">
        <v>3138</v>
      </c>
      <c r="H43" s="178" t="s">
        <v>3139</v>
      </c>
      <c r="I43" s="22"/>
      <c r="J43" s="29"/>
    </row>
    <row r="44" spans="1:10" ht="24.95" customHeight="1">
      <c r="A44" s="29"/>
      <c r="B44" s="29"/>
      <c r="C44" s="29" t="s">
        <v>442</v>
      </c>
      <c r="D44" s="175"/>
      <c r="E44" s="73" t="s">
        <v>3140</v>
      </c>
      <c r="F44" s="73" t="s">
        <v>3141</v>
      </c>
      <c r="G44" s="73" t="s">
        <v>3141</v>
      </c>
      <c r="H44" s="179"/>
      <c r="I44" s="22"/>
      <c r="J44" s="29"/>
    </row>
    <row r="45" spans="1:10" ht="24.95" customHeight="1">
      <c r="A45" s="30"/>
      <c r="B45" s="30"/>
      <c r="C45" s="30" t="s">
        <v>443</v>
      </c>
      <c r="D45" s="24"/>
      <c r="E45" s="26" t="str">
        <f>TEXT(DATE(MID(E47,7,4),MID(E47,4,2),MID(E47,1,2)),"dd/MM/yyyy")&amp;" - "&amp;TEXT(DATE(MID(E48,7,4),MID(E48,4,2),MID(E48,1,2)),"dd/MM/yyyy")</f>
        <v>01/01/2020 - 31/12/2020</v>
      </c>
      <c r="F45" s="26" t="str">
        <f>TEXT(DATE(MID(F47,7,4),MID(F47,4,2),MID(F47,1,2)),"dd/MM/yyyy")&amp;" - "&amp;TEXT(DATE(MID(F48,7,4),MID(F48,4,2),MID(F48,1,2)),"dd/MM/yyyy")</f>
        <v>01/01/2020 - 31/12/2020</v>
      </c>
      <c r="G45" s="26" t="str">
        <f>TEXT(DATE(MID(G47,7,4),MID(G47,4,2),MID(G47,1,2)),"dd/MM/yyyy")&amp;" - "&amp;TEXT(DATE(MID(G48,7,4),MID(G48,4,2),MID(G48,1,2)),"dd/MM/yyyy")</f>
        <v>01/01/2020 - 31/12/2020</v>
      </c>
      <c r="H45" s="26" t="str">
        <f>TEXT(DATE(MID(H47,7,4),MID(H47,4,2),MID(H47,1,2)),"dd/MM/yyyy")&amp;" - "&amp;TEXT(DATE(MID(H48,7,4),MID(H48,4,2),MID(H48,1,2)),"dd/MM/yyyy")</f>
        <v>01/01/2020 - 31/12/2020</v>
      </c>
      <c r="I45" s="31"/>
      <c r="J45" s="30"/>
    </row>
    <row r="46" spans="1:10" ht="24.95" customHeight="1">
      <c r="A46" s="30"/>
      <c r="B46" s="30"/>
      <c r="C46" s="30" t="s">
        <v>444</v>
      </c>
      <c r="D46" s="24"/>
      <c r="E46" s="26" t="str">
        <f>StartUp!$E$8</f>
        <v>JOD</v>
      </c>
      <c r="F46" s="26" t="str">
        <f>StartUp!$E$8</f>
        <v>JOD</v>
      </c>
      <c r="G46" s="26" t="str">
        <f>StartUp!$E$8</f>
        <v>JOD</v>
      </c>
      <c r="H46" s="26" t="str">
        <f>StartUp!$E$8</f>
        <v>JOD</v>
      </c>
      <c r="I46" s="31"/>
      <c r="J46" s="30"/>
    </row>
    <row r="47" spans="1:10" ht="24.95" hidden="1" customHeight="1">
      <c r="A47" s="30"/>
      <c r="B47" s="30"/>
      <c r="C47" s="30" t="s">
        <v>445</v>
      </c>
      <c r="D47" s="27"/>
      <c r="E47" s="28" t="s">
        <v>2608</v>
      </c>
      <c r="F47" s="28" t="s">
        <v>2608</v>
      </c>
      <c r="G47" s="28" t="s">
        <v>2608</v>
      </c>
      <c r="H47" s="28" t="s">
        <v>2608</v>
      </c>
      <c r="I47" s="31"/>
      <c r="J47" s="30"/>
    </row>
    <row r="48" spans="1:10" ht="24.95" hidden="1" customHeight="1">
      <c r="A48" s="30"/>
      <c r="B48" s="30"/>
      <c r="C48" s="30" t="s">
        <v>446</v>
      </c>
      <c r="D48" s="27"/>
      <c r="E48" s="28" t="s">
        <v>2609</v>
      </c>
      <c r="F48" s="28" t="s">
        <v>2609</v>
      </c>
      <c r="G48" s="28" t="s">
        <v>2609</v>
      </c>
      <c r="H48" s="28" t="s">
        <v>2609</v>
      </c>
      <c r="I48" s="31"/>
      <c r="J48" s="30"/>
    </row>
    <row r="49" spans="1:10">
      <c r="A49" s="29"/>
      <c r="B49" s="29"/>
      <c r="C49" s="29" t="s">
        <v>440</v>
      </c>
      <c r="D49" s="76"/>
      <c r="E49" s="22"/>
      <c r="F49" s="22"/>
      <c r="G49" s="22"/>
      <c r="H49" s="22"/>
      <c r="I49" s="22"/>
      <c r="J49" s="29"/>
    </row>
    <row r="50" spans="1:10">
      <c r="A50" s="29"/>
      <c r="B50" s="29"/>
      <c r="C50" s="29"/>
      <c r="D50" s="82" t="s">
        <v>3127</v>
      </c>
      <c r="E50" s="87"/>
      <c r="F50" s="87"/>
      <c r="G50" s="87"/>
      <c r="H50" s="87"/>
      <c r="I50" s="22"/>
      <c r="J50" s="29"/>
    </row>
    <row r="51" spans="1:10">
      <c r="A51" s="29" t="s">
        <v>605</v>
      </c>
      <c r="B51" s="29" t="s">
        <v>504</v>
      </c>
      <c r="C51" s="29"/>
      <c r="D51" s="142" t="s">
        <v>3128</v>
      </c>
      <c r="E51" s="146"/>
      <c r="F51" s="146"/>
      <c r="G51" s="146"/>
      <c r="H51" s="151">
        <f t="shared" ref="H51:H57" si="2">SUM(E51:G51)</f>
        <v>0</v>
      </c>
      <c r="I51" s="22"/>
      <c r="J51" s="29"/>
    </row>
    <row r="52" spans="1:10">
      <c r="A52" s="46" t="s">
        <v>606</v>
      </c>
      <c r="B52" s="29" t="s">
        <v>504</v>
      </c>
      <c r="C52" s="29"/>
      <c r="D52" s="142" t="s">
        <v>3067</v>
      </c>
      <c r="E52" s="146"/>
      <c r="F52" s="146"/>
      <c r="G52" s="146"/>
      <c r="H52" s="151">
        <f t="shared" si="2"/>
        <v>0</v>
      </c>
      <c r="I52" s="22"/>
      <c r="J52" s="29"/>
    </row>
    <row r="53" spans="1:10">
      <c r="A53" s="29" t="s">
        <v>607</v>
      </c>
      <c r="B53" s="29" t="s">
        <v>504</v>
      </c>
      <c r="C53" s="29"/>
      <c r="D53" s="142" t="s">
        <v>3129</v>
      </c>
      <c r="E53" s="146"/>
      <c r="F53" s="146"/>
      <c r="G53" s="146"/>
      <c r="H53" s="151">
        <f t="shared" si="2"/>
        <v>0</v>
      </c>
      <c r="I53" s="22"/>
      <c r="J53" s="29"/>
    </row>
    <row r="54" spans="1:10">
      <c r="A54" s="29" t="s">
        <v>608</v>
      </c>
      <c r="B54" s="29" t="s">
        <v>504</v>
      </c>
      <c r="C54" s="29"/>
      <c r="D54" s="142" t="s">
        <v>3130</v>
      </c>
      <c r="E54" s="146"/>
      <c r="F54" s="146"/>
      <c r="G54" s="146"/>
      <c r="H54" s="151">
        <f t="shared" si="2"/>
        <v>0</v>
      </c>
      <c r="I54" s="22"/>
      <c r="J54" s="29"/>
    </row>
    <row r="55" spans="1:10">
      <c r="A55" s="29" t="s">
        <v>609</v>
      </c>
      <c r="B55" s="29" t="s">
        <v>504</v>
      </c>
      <c r="C55" s="29"/>
      <c r="D55" s="142" t="s">
        <v>3131</v>
      </c>
      <c r="E55" s="146"/>
      <c r="F55" s="146"/>
      <c r="G55" s="146"/>
      <c r="H55" s="151">
        <f t="shared" si="2"/>
        <v>0</v>
      </c>
      <c r="I55" s="22"/>
      <c r="J55" s="29"/>
    </row>
    <row r="56" spans="1:10">
      <c r="A56" s="29" t="s">
        <v>610</v>
      </c>
      <c r="B56" s="29" t="s">
        <v>504</v>
      </c>
      <c r="C56" s="29"/>
      <c r="D56" s="142" t="s">
        <v>2821</v>
      </c>
      <c r="E56" s="146"/>
      <c r="F56" s="146"/>
      <c r="G56" s="146"/>
      <c r="H56" s="151">
        <f t="shared" si="2"/>
        <v>0</v>
      </c>
      <c r="I56" s="22"/>
      <c r="J56" s="29"/>
    </row>
    <row r="57" spans="1:10">
      <c r="A57" s="29" t="s">
        <v>740</v>
      </c>
      <c r="B57" s="29" t="s">
        <v>504</v>
      </c>
      <c r="C57" s="29"/>
      <c r="D57" s="142" t="s">
        <v>3132</v>
      </c>
      <c r="E57" s="151">
        <f>E51+E52-E53-E54-E55+E56</f>
        <v>0</v>
      </c>
      <c r="F57" s="151">
        <f>F51+F52-F53-F54-F55+F56</f>
        <v>0</v>
      </c>
      <c r="G57" s="151">
        <f>G51+G52-G53-G54-G55+G56</f>
        <v>0</v>
      </c>
      <c r="H57" s="151">
        <f t="shared" si="2"/>
        <v>0</v>
      </c>
      <c r="I57" s="22"/>
      <c r="J57" s="29"/>
    </row>
    <row r="58" spans="1:10">
      <c r="A58" s="29"/>
      <c r="B58" s="29"/>
      <c r="C58" s="29"/>
      <c r="D58" s="82" t="s">
        <v>3133</v>
      </c>
      <c r="E58" s="87"/>
      <c r="F58" s="87"/>
      <c r="G58" s="87"/>
      <c r="H58" s="87"/>
      <c r="I58" s="22"/>
      <c r="J58" s="29"/>
    </row>
    <row r="59" spans="1:10">
      <c r="A59" s="29" t="s">
        <v>605</v>
      </c>
      <c r="B59" s="29" t="s">
        <v>612</v>
      </c>
      <c r="C59" s="29"/>
      <c r="D59" s="142" t="s">
        <v>3128</v>
      </c>
      <c r="E59" s="146"/>
      <c r="F59" s="146"/>
      <c r="G59" s="146"/>
      <c r="H59" s="151">
        <f t="shared" ref="H59:H68" si="3">SUM(E59:G59)</f>
        <v>0</v>
      </c>
      <c r="I59" s="22"/>
      <c r="J59" s="29"/>
    </row>
    <row r="60" spans="1:10">
      <c r="A60" s="29" t="s">
        <v>606</v>
      </c>
      <c r="B60" s="29" t="s">
        <v>612</v>
      </c>
      <c r="C60" s="29"/>
      <c r="D60" s="142" t="s">
        <v>3067</v>
      </c>
      <c r="E60" s="146"/>
      <c r="F60" s="146"/>
      <c r="G60" s="146"/>
      <c r="H60" s="151">
        <f t="shared" si="3"/>
        <v>0</v>
      </c>
      <c r="I60" s="22"/>
      <c r="J60" s="29"/>
    </row>
    <row r="61" spans="1:10">
      <c r="A61" s="29" t="s">
        <v>607</v>
      </c>
      <c r="B61" s="29" t="s">
        <v>612</v>
      </c>
      <c r="C61" s="29"/>
      <c r="D61" s="142" t="s">
        <v>3129</v>
      </c>
      <c r="E61" s="146"/>
      <c r="F61" s="146"/>
      <c r="G61" s="146"/>
      <c r="H61" s="151">
        <f t="shared" si="3"/>
        <v>0</v>
      </c>
      <c r="I61" s="22"/>
      <c r="J61" s="29"/>
    </row>
    <row r="62" spans="1:10">
      <c r="A62" s="29" t="s">
        <v>608</v>
      </c>
      <c r="B62" s="29" t="s">
        <v>612</v>
      </c>
      <c r="C62" s="29"/>
      <c r="D62" s="142" t="s">
        <v>3130</v>
      </c>
      <c r="E62" s="146"/>
      <c r="F62" s="146"/>
      <c r="G62" s="146"/>
      <c r="H62" s="151">
        <f t="shared" si="3"/>
        <v>0</v>
      </c>
      <c r="I62" s="22"/>
      <c r="J62" s="29"/>
    </row>
    <row r="63" spans="1:10">
      <c r="A63" s="29" t="s">
        <v>609</v>
      </c>
      <c r="B63" s="29" t="s">
        <v>612</v>
      </c>
      <c r="C63" s="29"/>
      <c r="D63" s="142" t="s">
        <v>3131</v>
      </c>
      <c r="E63" s="146"/>
      <c r="F63" s="146"/>
      <c r="G63" s="146"/>
      <c r="H63" s="151">
        <f t="shared" si="3"/>
        <v>0</v>
      </c>
      <c r="I63" s="22"/>
      <c r="J63" s="29"/>
    </row>
    <row r="64" spans="1:10">
      <c r="A64" s="29" t="s">
        <v>613</v>
      </c>
      <c r="B64" s="29" t="s">
        <v>612</v>
      </c>
      <c r="C64" s="29"/>
      <c r="D64" s="142" t="s">
        <v>3134</v>
      </c>
      <c r="E64" s="146"/>
      <c r="F64" s="146"/>
      <c r="G64" s="146"/>
      <c r="H64" s="151">
        <f t="shared" si="3"/>
        <v>0</v>
      </c>
      <c r="I64" s="22"/>
      <c r="J64" s="29"/>
    </row>
    <row r="65" spans="1:11">
      <c r="A65" s="29" t="s">
        <v>610</v>
      </c>
      <c r="B65" s="29" t="s">
        <v>612</v>
      </c>
      <c r="C65" s="29"/>
      <c r="D65" s="142" t="s">
        <v>2821</v>
      </c>
      <c r="E65" s="146"/>
      <c r="F65" s="146"/>
      <c r="G65" s="146"/>
      <c r="H65" s="151">
        <f t="shared" si="3"/>
        <v>0</v>
      </c>
      <c r="I65" s="22"/>
      <c r="J65" s="29"/>
    </row>
    <row r="66" spans="1:11">
      <c r="A66" s="29" t="s">
        <v>740</v>
      </c>
      <c r="B66" s="29" t="s">
        <v>612</v>
      </c>
      <c r="C66" s="29"/>
      <c r="D66" s="142" t="s">
        <v>3132</v>
      </c>
      <c r="E66" s="151">
        <f>E59+E60-E61-E62-E63+E64+E65</f>
        <v>0</v>
      </c>
      <c r="F66" s="151">
        <f>F59+F60-F61-F62-F63+F64+F65</f>
        <v>0</v>
      </c>
      <c r="G66" s="151">
        <f>G59+G60-G61-G62-G63+G64+G65</f>
        <v>0</v>
      </c>
      <c r="H66" s="151">
        <f t="shared" si="3"/>
        <v>0</v>
      </c>
      <c r="I66" s="22"/>
      <c r="J66" s="29"/>
    </row>
    <row r="67" spans="1:11">
      <c r="A67" s="29" t="s">
        <v>614</v>
      </c>
      <c r="B67" s="29"/>
      <c r="C67" s="29"/>
      <c r="D67" s="152" t="s">
        <v>3135</v>
      </c>
      <c r="E67" s="146"/>
      <c r="F67" s="146"/>
      <c r="G67" s="146"/>
      <c r="H67" s="151">
        <f t="shared" si="3"/>
        <v>0</v>
      </c>
      <c r="J67" s="29"/>
    </row>
    <row r="68" spans="1:11">
      <c r="A68" s="46" t="s">
        <v>740</v>
      </c>
      <c r="B68" s="29"/>
      <c r="C68" s="29"/>
      <c r="D68" s="152" t="s">
        <v>3136</v>
      </c>
      <c r="E68" s="151">
        <f>E57-E66+E67</f>
        <v>0</v>
      </c>
      <c r="F68" s="151">
        <f>F57-F66+F67</f>
        <v>0</v>
      </c>
      <c r="G68" s="151">
        <f>G57-G66+G67</f>
        <v>0</v>
      </c>
      <c r="H68" s="151">
        <f t="shared" si="3"/>
        <v>0</v>
      </c>
      <c r="I68" s="57" t="s">
        <v>2654</v>
      </c>
      <c r="J68" s="29"/>
    </row>
    <row r="69" spans="1:11" hidden="1">
      <c r="A69" s="29"/>
      <c r="B69" s="29"/>
      <c r="C69" s="29" t="s">
        <v>440</v>
      </c>
      <c r="D69" s="22"/>
      <c r="E69" s="22"/>
      <c r="F69" s="22"/>
      <c r="G69" s="22"/>
      <c r="H69" s="22"/>
      <c r="I69" s="22"/>
      <c r="J69" s="29"/>
    </row>
    <row r="70" spans="1:11" hidden="1">
      <c r="A70" s="29"/>
      <c r="B70" s="29"/>
      <c r="C70" s="29" t="s">
        <v>460</v>
      </c>
      <c r="D70" s="29"/>
      <c r="E70" s="29"/>
      <c r="F70" s="29"/>
      <c r="G70" s="29"/>
      <c r="H70" s="29"/>
      <c r="I70" s="29"/>
      <c r="J70" s="29" t="s">
        <v>461</v>
      </c>
    </row>
    <row r="71" spans="1:11" hidden="1">
      <c r="A71" s="22"/>
      <c r="B71" s="22"/>
      <c r="C71" s="22"/>
      <c r="D71" s="22"/>
      <c r="E71" s="22"/>
      <c r="F71" s="22"/>
      <c r="G71" s="22"/>
      <c r="H71" s="22"/>
      <c r="I71" s="22"/>
      <c r="J71" s="22"/>
    </row>
    <row r="72" spans="1:11" hidden="1">
      <c r="A72" s="22"/>
      <c r="B72" s="22"/>
      <c r="C72" s="22"/>
      <c r="D72" s="22"/>
      <c r="E72" s="22"/>
      <c r="F72" s="22"/>
      <c r="G72" s="22"/>
      <c r="H72" s="22"/>
      <c r="I72" s="22"/>
      <c r="J72" s="22"/>
    </row>
    <row r="73" spans="1:11" hidden="1">
      <c r="A73" s="22"/>
      <c r="B73" s="22"/>
      <c r="C73" s="22"/>
      <c r="D73" s="22"/>
      <c r="E73" s="22"/>
      <c r="F73" s="22"/>
      <c r="G73" s="22"/>
      <c r="H73" s="22"/>
      <c r="I73" s="22"/>
      <c r="J73" s="22"/>
    </row>
    <row r="74" spans="1:11" ht="24.95" customHeight="1">
      <c r="A74" s="29"/>
      <c r="B74" s="29" t="b">
        <v>1</v>
      </c>
      <c r="C74" s="34" t="s">
        <v>2486</v>
      </c>
      <c r="D74" s="29"/>
      <c r="E74" s="29"/>
      <c r="F74" s="29"/>
      <c r="G74" s="29"/>
      <c r="H74" s="29"/>
      <c r="I74" s="22"/>
      <c r="J74" s="22"/>
      <c r="K74" s="22"/>
    </row>
    <row r="75" spans="1:11" hidden="1">
      <c r="A75" s="29"/>
      <c r="B75" s="29"/>
      <c r="C75" s="29"/>
      <c r="D75" s="29"/>
      <c r="E75" s="29"/>
      <c r="F75" s="29"/>
      <c r="G75" s="29"/>
      <c r="H75" s="29"/>
      <c r="I75" s="22"/>
      <c r="J75" s="22"/>
      <c r="K75" s="22"/>
    </row>
    <row r="76" spans="1:11" hidden="1">
      <c r="A76" s="29"/>
      <c r="B76" s="29"/>
      <c r="C76" s="29"/>
      <c r="D76" s="29"/>
      <c r="E76" s="29"/>
      <c r="F76" s="29"/>
      <c r="G76" s="29"/>
      <c r="H76" s="29"/>
      <c r="I76" s="22"/>
      <c r="J76" s="22"/>
      <c r="K76" s="22"/>
    </row>
    <row r="77" spans="1:11">
      <c r="A77" s="29"/>
      <c r="B77" s="29"/>
      <c r="C77" s="29" t="s">
        <v>438</v>
      </c>
      <c r="D77" s="29" t="s">
        <v>439</v>
      </c>
      <c r="E77" s="29"/>
      <c r="F77" s="29"/>
      <c r="G77" s="29" t="s">
        <v>440</v>
      </c>
      <c r="H77" s="29" t="s">
        <v>441</v>
      </c>
      <c r="I77" s="22"/>
      <c r="J77" s="22"/>
      <c r="K77" s="22"/>
    </row>
    <row r="78" spans="1:11" ht="24.95" customHeight="1">
      <c r="A78" s="29"/>
      <c r="B78" s="29"/>
      <c r="C78" s="29" t="s">
        <v>442</v>
      </c>
      <c r="D78" s="24" t="s">
        <v>3012</v>
      </c>
      <c r="E78" s="73" t="s">
        <v>3030</v>
      </c>
      <c r="F78" s="73" t="s">
        <v>3030</v>
      </c>
      <c r="G78" s="22"/>
      <c r="H78" s="29"/>
      <c r="I78" s="22"/>
      <c r="J78" s="22"/>
      <c r="K78" s="22"/>
    </row>
    <row r="79" spans="1:11" ht="24.95" customHeight="1">
      <c r="A79" s="30"/>
      <c r="B79" s="30"/>
      <c r="C79" s="30" t="s">
        <v>443</v>
      </c>
      <c r="D79" s="24"/>
      <c r="E79" s="26" t="str">
        <f>TEXT(DATE(MID(E81,7,4),MID(E81,4,2),MID(E81,1,2)),"dd/MM/yyyy")&amp;" - "&amp;TEXT(DATE(MID(E82,7,4),MID(E82,4,2),MID(E82,1,2)),"dd/MM/yyyy")</f>
        <v>01/01/2021 - 30/06/2021</v>
      </c>
      <c r="F79" s="26" t="str">
        <f>TEXT(DATE(MID(F81,7,4),MID(F81,4,2),MID(F81,1,2)),"dd/MM/yyyy")&amp;" - "&amp;TEXT(DATE(MID(F82,7,4),MID(F82,4,2),MID(F82,1,2)),"dd/MM/yyyy")</f>
        <v>01/01/2020 - 31/12/2020</v>
      </c>
      <c r="G79" s="31"/>
      <c r="H79" s="30"/>
      <c r="I79" s="31"/>
      <c r="J79" s="31"/>
      <c r="K79" s="31"/>
    </row>
    <row r="80" spans="1:11" ht="24.95" customHeight="1">
      <c r="A80" s="30"/>
      <c r="B80" s="30"/>
      <c r="C80" s="30" t="s">
        <v>444</v>
      </c>
      <c r="D80" s="24"/>
      <c r="E80" s="26" t="str">
        <f>StartUp!$E$8</f>
        <v>JOD</v>
      </c>
      <c r="F80" s="26" t="str">
        <f>StartUp!$E$8</f>
        <v>JOD</v>
      </c>
      <c r="G80" s="31"/>
      <c r="H80" s="30"/>
      <c r="I80" s="31"/>
      <c r="J80" s="31"/>
      <c r="K80" s="31"/>
    </row>
    <row r="81" spans="1:11" ht="24.95" hidden="1" customHeight="1">
      <c r="A81" s="30"/>
      <c r="B81" s="30"/>
      <c r="C81" s="30" t="s">
        <v>445</v>
      </c>
      <c r="D81" s="27"/>
      <c r="E81" s="28" t="s">
        <v>2582</v>
      </c>
      <c r="F81" s="28" t="s">
        <v>2608</v>
      </c>
      <c r="G81" s="31"/>
      <c r="H81" s="30"/>
      <c r="I81" s="31"/>
      <c r="J81" s="31"/>
      <c r="K81" s="31"/>
    </row>
    <row r="82" spans="1:11" ht="24.95" hidden="1" customHeight="1">
      <c r="A82" s="30"/>
      <c r="B82" s="30"/>
      <c r="C82" s="30" t="s">
        <v>446</v>
      </c>
      <c r="D82" s="27"/>
      <c r="E82" s="28" t="s">
        <v>2541</v>
      </c>
      <c r="F82" s="28" t="s">
        <v>2609</v>
      </c>
      <c r="G82" s="31"/>
      <c r="H82" s="30"/>
      <c r="I82" s="31"/>
      <c r="J82" s="31"/>
      <c r="K82" s="31"/>
    </row>
    <row r="83" spans="1:11">
      <c r="A83" s="29"/>
      <c r="B83" s="29"/>
      <c r="C83" s="29" t="s">
        <v>440</v>
      </c>
      <c r="D83" s="76"/>
      <c r="E83" s="22"/>
      <c r="F83" s="22"/>
      <c r="G83" s="22"/>
      <c r="H83" s="29"/>
      <c r="I83" s="22"/>
      <c r="J83" s="22"/>
      <c r="K83" s="22"/>
    </row>
    <row r="84" spans="1:11" ht="25.5">
      <c r="A84" s="29"/>
      <c r="B84" s="29"/>
      <c r="C84" s="29"/>
      <c r="D84" s="82" t="s">
        <v>2662</v>
      </c>
      <c r="E84" s="87"/>
      <c r="F84" s="87"/>
      <c r="G84" s="22"/>
      <c r="H84" s="29"/>
      <c r="I84" s="22"/>
      <c r="J84" s="22"/>
      <c r="K84" s="22"/>
    </row>
    <row r="85" spans="1:11">
      <c r="A85" s="29" t="s">
        <v>615</v>
      </c>
      <c r="B85" s="29"/>
      <c r="C85" s="29"/>
      <c r="D85" s="142" t="s">
        <v>3122</v>
      </c>
      <c r="E85" s="146"/>
      <c r="F85" s="146"/>
      <c r="H85" s="29"/>
      <c r="I85" s="22"/>
      <c r="J85" s="22"/>
      <c r="K85" s="22"/>
    </row>
    <row r="86" spans="1:11">
      <c r="A86" s="29" t="s">
        <v>616</v>
      </c>
      <c r="B86" s="29"/>
      <c r="C86" s="29"/>
      <c r="D86" s="142" t="s">
        <v>3123</v>
      </c>
      <c r="E86" s="146"/>
      <c r="F86" s="146"/>
      <c r="H86" s="29"/>
      <c r="I86" s="22"/>
      <c r="J86" s="22"/>
      <c r="K86" s="22"/>
    </row>
    <row r="87" spans="1:11">
      <c r="A87" s="29" t="s">
        <v>617</v>
      </c>
      <c r="B87" s="29"/>
      <c r="C87" s="29"/>
      <c r="D87" s="142" t="s">
        <v>3124</v>
      </c>
      <c r="E87" s="146"/>
      <c r="F87" s="146"/>
      <c r="H87" s="29"/>
      <c r="I87" s="22"/>
      <c r="J87" s="22"/>
      <c r="K87" s="22"/>
    </row>
    <row r="88" spans="1:11">
      <c r="A88" s="46" t="s">
        <v>618</v>
      </c>
      <c r="B88" s="29"/>
      <c r="C88" s="29"/>
      <c r="D88" s="142" t="s">
        <v>3125</v>
      </c>
      <c r="E88" s="146"/>
      <c r="F88" s="146"/>
      <c r="H88" s="29"/>
      <c r="I88" s="22"/>
      <c r="J88" s="22"/>
      <c r="K88" s="22"/>
    </row>
    <row r="89" spans="1:11" ht="25.5">
      <c r="A89" s="29" t="s">
        <v>619</v>
      </c>
      <c r="B89" s="29"/>
      <c r="C89" s="29"/>
      <c r="D89" s="142" t="s">
        <v>3126</v>
      </c>
      <c r="E89" s="151">
        <f>E85+E86+E87-E88</f>
        <v>0</v>
      </c>
      <c r="F89" s="151">
        <f>F85+F86+F87-F88</f>
        <v>0</v>
      </c>
      <c r="G89" s="57" t="s">
        <v>2654</v>
      </c>
      <c r="H89" s="29"/>
      <c r="I89" s="22"/>
      <c r="J89" s="22"/>
      <c r="K89" s="22"/>
    </row>
    <row r="90" spans="1:11" hidden="1">
      <c r="A90" s="29"/>
      <c r="B90" s="29"/>
      <c r="C90" s="29" t="s">
        <v>440</v>
      </c>
      <c r="D90" s="22"/>
      <c r="E90" s="22"/>
      <c r="F90" s="22"/>
      <c r="G90" s="22"/>
      <c r="H90" s="29"/>
      <c r="I90" s="22"/>
      <c r="J90" s="22"/>
      <c r="K90" s="22"/>
    </row>
    <row r="91" spans="1:11" hidden="1">
      <c r="A91" s="29"/>
      <c r="B91" s="29"/>
      <c r="C91" s="29" t="s">
        <v>460</v>
      </c>
      <c r="D91" s="29"/>
      <c r="E91" s="29"/>
      <c r="F91" s="29"/>
      <c r="G91" s="29"/>
      <c r="H91" s="29" t="s">
        <v>461</v>
      </c>
      <c r="I91" s="22"/>
      <c r="J91" s="22"/>
      <c r="K91" s="22"/>
    </row>
    <row r="92" spans="1:11" hidden="1">
      <c r="A92" s="22"/>
      <c r="B92" s="22"/>
      <c r="C92" s="22"/>
      <c r="D92" s="22"/>
      <c r="E92" s="22"/>
      <c r="F92" s="22"/>
      <c r="G92" s="22"/>
      <c r="H92" s="22"/>
      <c r="I92" s="22"/>
      <c r="J92" s="22"/>
    </row>
    <row r="93" spans="1:11" hidden="1">
      <c r="A93" s="22"/>
      <c r="B93" s="22"/>
      <c r="C93" s="22"/>
      <c r="D93" s="22"/>
      <c r="E93" s="22"/>
      <c r="F93" s="22"/>
      <c r="G93" s="22"/>
      <c r="H93" s="22"/>
      <c r="I93" s="22"/>
      <c r="J93" s="22"/>
    </row>
    <row r="94" spans="1:11" hidden="1">
      <c r="A94" s="22"/>
      <c r="B94" s="22"/>
      <c r="C94" s="22"/>
      <c r="D94" s="22"/>
      <c r="E94" s="22"/>
      <c r="F94" s="22"/>
      <c r="G94" s="22"/>
      <c r="H94" s="22"/>
      <c r="I94" s="22"/>
      <c r="J94" s="22"/>
    </row>
    <row r="95" spans="1:11" ht="24.95" customHeight="1">
      <c r="A95" s="23"/>
      <c r="B95" s="23" t="b">
        <v>1</v>
      </c>
      <c r="C95" s="60" t="s">
        <v>2485</v>
      </c>
      <c r="D95" s="23"/>
      <c r="E95" s="23"/>
      <c r="F95" s="23"/>
      <c r="G95" s="23"/>
      <c r="H95" s="23"/>
      <c r="I95" s="25"/>
      <c r="J95" s="25"/>
      <c r="K95" s="25"/>
    </row>
    <row r="96" spans="1:11" hidden="1">
      <c r="A96" s="23"/>
      <c r="B96" s="23"/>
      <c r="C96" s="23"/>
      <c r="D96" s="23"/>
      <c r="E96" s="23"/>
      <c r="F96" s="23"/>
      <c r="G96" s="23"/>
      <c r="H96" s="23"/>
      <c r="I96" s="25"/>
      <c r="J96" s="25"/>
      <c r="K96" s="25"/>
    </row>
    <row r="97" spans="1:11" hidden="1">
      <c r="A97" s="23"/>
      <c r="B97" s="23"/>
      <c r="C97" s="23"/>
      <c r="D97" s="23"/>
      <c r="E97" s="23"/>
      <c r="F97" s="23"/>
      <c r="G97" s="23"/>
      <c r="H97" s="23"/>
      <c r="I97" s="25"/>
      <c r="J97" s="25"/>
      <c r="K97" s="25"/>
    </row>
    <row r="98" spans="1:11">
      <c r="A98" s="23"/>
      <c r="B98" s="23"/>
      <c r="C98" s="23" t="s">
        <v>438</v>
      </c>
      <c r="D98" s="23" t="s">
        <v>439</v>
      </c>
      <c r="E98" s="23"/>
      <c r="F98" s="23"/>
      <c r="G98" s="23" t="s">
        <v>440</v>
      </c>
      <c r="H98" s="23" t="s">
        <v>441</v>
      </c>
      <c r="I98" s="25"/>
      <c r="J98" s="25"/>
      <c r="K98" s="25"/>
    </row>
    <row r="99" spans="1:11" ht="24.95" customHeight="1">
      <c r="A99" s="23"/>
      <c r="B99" s="23"/>
      <c r="C99" s="23" t="s">
        <v>442</v>
      </c>
      <c r="D99" s="24" t="s">
        <v>3012</v>
      </c>
      <c r="E99" s="73" t="s">
        <v>3030</v>
      </c>
      <c r="F99" s="73" t="s">
        <v>3030</v>
      </c>
      <c r="G99" s="25"/>
      <c r="H99" s="23"/>
      <c r="I99" s="25"/>
      <c r="J99" s="25"/>
      <c r="K99" s="25"/>
    </row>
    <row r="100" spans="1:11" ht="24.95" customHeight="1">
      <c r="A100" s="23"/>
      <c r="B100" s="23"/>
      <c r="C100" s="23" t="s">
        <v>443</v>
      </c>
      <c r="D100" s="24"/>
      <c r="E100" s="26" t="str">
        <f>TEXT(DATE(MID(E102,7,4),MID(E102,4,2),MID(E102,1,2)),"dd/MM/yyyy")&amp;" - "&amp;TEXT(DATE(MID(E103,7,4),MID(E103,4,2),MID(E103,1,2)),"dd/MM/yyyy")</f>
        <v>01/01/2021 - 30/06/2021</v>
      </c>
      <c r="F100" s="26" t="str">
        <f>TEXT(DATE(MID(F102,7,4),MID(F102,4,2),MID(F102,1,2)),"dd/MM/yyyy")&amp;" - "&amp;TEXT(DATE(MID(F103,7,4),MID(F103,4,2),MID(F103,1,2)),"dd/MM/yyyy")</f>
        <v>01/01/2020 - 31/12/2020</v>
      </c>
      <c r="G100" s="25"/>
      <c r="H100" s="23"/>
      <c r="I100" s="25"/>
      <c r="J100" s="25"/>
      <c r="K100" s="25"/>
    </row>
    <row r="101" spans="1:11" ht="24.95" customHeight="1">
      <c r="A101" s="23"/>
      <c r="B101" s="23"/>
      <c r="C101" s="23" t="s">
        <v>444</v>
      </c>
      <c r="D101" s="24"/>
      <c r="E101" s="26" t="str">
        <f>StartUp!$E$8</f>
        <v>JOD</v>
      </c>
      <c r="F101" s="26" t="str">
        <f>StartUp!$E$8</f>
        <v>JOD</v>
      </c>
      <c r="G101" s="25"/>
      <c r="H101" s="23"/>
      <c r="I101" s="25"/>
      <c r="J101" s="25"/>
      <c r="K101" s="25"/>
    </row>
    <row r="102" spans="1:11" ht="24.95" hidden="1" customHeight="1">
      <c r="A102" s="23"/>
      <c r="B102" s="23"/>
      <c r="C102" s="23" t="s">
        <v>445</v>
      </c>
      <c r="D102" s="27"/>
      <c r="E102" s="28" t="s">
        <v>2582</v>
      </c>
      <c r="F102" s="28" t="s">
        <v>2608</v>
      </c>
      <c r="G102" s="25"/>
      <c r="H102" s="23"/>
      <c r="I102" s="25"/>
      <c r="J102" s="25"/>
      <c r="K102" s="25"/>
    </row>
    <row r="103" spans="1:11" ht="24.95" hidden="1" customHeight="1">
      <c r="A103" s="23"/>
      <c r="B103" s="23"/>
      <c r="C103" s="23" t="s">
        <v>446</v>
      </c>
      <c r="D103" s="27"/>
      <c r="E103" s="28" t="s">
        <v>2541</v>
      </c>
      <c r="F103" s="28" t="s">
        <v>2609</v>
      </c>
      <c r="G103" s="25"/>
      <c r="H103" s="23"/>
      <c r="I103" s="25"/>
      <c r="J103" s="25"/>
      <c r="K103" s="25"/>
    </row>
    <row r="104" spans="1:11">
      <c r="A104" s="23"/>
      <c r="B104" s="23"/>
      <c r="C104" s="23" t="s">
        <v>440</v>
      </c>
      <c r="D104" s="153"/>
      <c r="E104" s="25"/>
      <c r="F104" s="25"/>
      <c r="G104" s="25"/>
      <c r="H104" s="23"/>
      <c r="I104" s="25"/>
      <c r="J104" s="25"/>
      <c r="K104" s="25"/>
    </row>
    <row r="105" spans="1:11">
      <c r="A105" s="23"/>
      <c r="B105" s="23"/>
      <c r="C105" s="23"/>
      <c r="D105" s="82" t="s">
        <v>3119</v>
      </c>
      <c r="E105" s="87"/>
      <c r="F105" s="87"/>
      <c r="G105" s="25"/>
      <c r="H105" s="23"/>
      <c r="I105" s="25"/>
      <c r="J105" s="25"/>
      <c r="K105" s="25"/>
    </row>
    <row r="106" spans="1:11">
      <c r="A106" s="23" t="s">
        <v>741</v>
      </c>
      <c r="B106" s="23"/>
      <c r="C106" s="23"/>
      <c r="D106" s="142" t="s">
        <v>2664</v>
      </c>
      <c r="E106" s="146"/>
      <c r="F106" s="146"/>
      <c r="H106" s="23"/>
      <c r="I106" s="25"/>
      <c r="J106" s="25"/>
      <c r="K106" s="25"/>
    </row>
    <row r="107" spans="1:11">
      <c r="A107" s="23" t="s">
        <v>742</v>
      </c>
      <c r="B107" s="23"/>
      <c r="C107" s="23"/>
      <c r="D107" s="142" t="s">
        <v>3120</v>
      </c>
      <c r="E107" s="146"/>
      <c r="F107" s="146"/>
      <c r="H107" s="23"/>
      <c r="I107" s="25"/>
      <c r="J107" s="25"/>
      <c r="K107" s="25"/>
    </row>
    <row r="108" spans="1:11">
      <c r="A108" s="47" t="s">
        <v>743</v>
      </c>
      <c r="B108" s="23"/>
      <c r="C108" s="23"/>
      <c r="D108" s="142" t="s">
        <v>3121</v>
      </c>
      <c r="E108" s="151">
        <f>E106-E107</f>
        <v>0</v>
      </c>
      <c r="F108" s="151">
        <f>F106-F107</f>
        <v>0</v>
      </c>
      <c r="G108" s="57" t="s">
        <v>2654</v>
      </c>
      <c r="H108" s="23"/>
      <c r="I108" s="25"/>
      <c r="J108" s="25"/>
      <c r="K108" s="25"/>
    </row>
    <row r="109" spans="1:11" hidden="1">
      <c r="A109" s="23"/>
      <c r="B109" s="23"/>
      <c r="C109" s="23" t="s">
        <v>440</v>
      </c>
      <c r="D109" s="25"/>
      <c r="E109" s="25"/>
      <c r="F109" s="25"/>
      <c r="G109" s="25"/>
      <c r="H109" s="23"/>
      <c r="I109" s="25"/>
      <c r="J109" s="25"/>
      <c r="K109" s="25"/>
    </row>
    <row r="110" spans="1:11" hidden="1">
      <c r="A110" s="23"/>
      <c r="B110" s="23"/>
      <c r="C110" s="23" t="s">
        <v>460</v>
      </c>
      <c r="D110" s="23"/>
      <c r="E110" s="23"/>
      <c r="F110" s="23"/>
      <c r="G110" s="23"/>
      <c r="H110" s="23" t="s">
        <v>461</v>
      </c>
      <c r="I110" s="25"/>
      <c r="J110" s="25"/>
      <c r="K110" s="25"/>
    </row>
    <row r="111" spans="1:11" hidden="1">
      <c r="A111" s="22"/>
      <c r="B111" s="22"/>
      <c r="C111" s="22"/>
      <c r="D111" s="22"/>
      <c r="E111" s="22"/>
      <c r="F111" s="22"/>
      <c r="G111" s="22"/>
      <c r="H111" s="22"/>
      <c r="I111" s="22"/>
      <c r="J111" s="22"/>
    </row>
    <row r="112" spans="1:11" hidden="1">
      <c r="A112" s="22"/>
      <c r="B112" s="22"/>
      <c r="C112" s="22"/>
      <c r="D112" s="22"/>
      <c r="E112" s="22"/>
      <c r="F112" s="22"/>
      <c r="G112" s="22"/>
      <c r="H112" s="22"/>
      <c r="I112" s="22"/>
      <c r="J112" s="22"/>
    </row>
    <row r="113" spans="1:11" hidden="1">
      <c r="A113" s="22"/>
      <c r="B113" s="22"/>
      <c r="C113" s="22"/>
      <c r="D113" s="22"/>
      <c r="E113" s="22"/>
      <c r="F113" s="22"/>
      <c r="G113" s="22"/>
      <c r="H113" s="22"/>
      <c r="I113" s="22"/>
      <c r="J113" s="22"/>
    </row>
    <row r="114" spans="1:11" ht="24.95" customHeight="1">
      <c r="A114" s="23"/>
      <c r="B114" s="23" t="b">
        <v>1</v>
      </c>
      <c r="C114" s="60" t="s">
        <v>2484</v>
      </c>
      <c r="D114" s="23"/>
      <c r="E114" s="23"/>
      <c r="F114" s="23"/>
      <c r="G114" s="23"/>
      <c r="H114" s="23"/>
      <c r="I114" s="25"/>
      <c r="J114" s="25"/>
      <c r="K114" s="25"/>
    </row>
    <row r="115" spans="1:11" hidden="1">
      <c r="A115" s="23"/>
      <c r="B115" s="23"/>
      <c r="C115" s="23"/>
      <c r="D115" s="23"/>
      <c r="E115" s="23"/>
      <c r="F115" s="23"/>
      <c r="G115" s="23"/>
      <c r="H115" s="23"/>
      <c r="I115" s="25"/>
      <c r="J115" s="25"/>
      <c r="K115" s="25"/>
    </row>
    <row r="116" spans="1:11" hidden="1">
      <c r="A116" s="23"/>
      <c r="B116" s="23"/>
      <c r="C116" s="23"/>
      <c r="D116" s="23"/>
      <c r="E116" s="23"/>
      <c r="F116" s="23"/>
      <c r="G116" s="23"/>
      <c r="H116" s="23"/>
      <c r="I116" s="25"/>
      <c r="J116" s="25"/>
      <c r="K116" s="25"/>
    </row>
    <row r="117" spans="1:11">
      <c r="A117" s="23"/>
      <c r="B117" s="23"/>
      <c r="C117" s="23" t="s">
        <v>438</v>
      </c>
      <c r="D117" s="23" t="s">
        <v>439</v>
      </c>
      <c r="E117" s="23"/>
      <c r="F117" s="23"/>
      <c r="G117" s="23" t="s">
        <v>440</v>
      </c>
      <c r="H117" s="23" t="s">
        <v>441</v>
      </c>
      <c r="I117" s="25"/>
      <c r="J117" s="25"/>
      <c r="K117" s="25"/>
    </row>
    <row r="118" spans="1:11" ht="24.95" customHeight="1">
      <c r="A118" s="23"/>
      <c r="B118" s="23"/>
      <c r="C118" s="23" t="s">
        <v>442</v>
      </c>
      <c r="D118" s="24" t="s">
        <v>3012</v>
      </c>
      <c r="E118" s="73" t="s">
        <v>3030</v>
      </c>
      <c r="F118" s="73" t="s">
        <v>3030</v>
      </c>
      <c r="G118" s="25"/>
      <c r="H118" s="23"/>
      <c r="I118" s="25"/>
      <c r="J118" s="25"/>
      <c r="K118" s="25"/>
    </row>
    <row r="119" spans="1:11" ht="24.95" customHeight="1">
      <c r="A119" s="23"/>
      <c r="B119" s="23"/>
      <c r="C119" s="23" t="s">
        <v>443</v>
      </c>
      <c r="D119" s="24"/>
      <c r="E119" s="26" t="str">
        <f>TEXT(DATE(MID(E121,7,4),MID(E121,4,2),MID(E121,1,2)),"dd/MM/yyyy")&amp;" - "&amp;TEXT(DATE(MID(E122,7,4),MID(E122,4,2),MID(E122,1,2)),"dd/MM/yyyy")</f>
        <v>01/01/2021 - 30/06/2021</v>
      </c>
      <c r="F119" s="26" t="str">
        <f>TEXT(DATE(MID(F121,7,4),MID(F121,4,2),MID(F121,1,2)),"dd/MM/yyyy")&amp;" - "&amp;TEXT(DATE(MID(F122,7,4),MID(F122,4,2),MID(F122,1,2)),"dd/MM/yyyy")</f>
        <v>01/01/2020 - 31/12/2020</v>
      </c>
      <c r="G119" s="25"/>
      <c r="H119" s="23"/>
      <c r="I119" s="25"/>
      <c r="J119" s="25"/>
      <c r="K119" s="25"/>
    </row>
    <row r="120" spans="1:11" ht="24.95" customHeight="1">
      <c r="A120" s="23"/>
      <c r="B120" s="23"/>
      <c r="C120" s="23" t="s">
        <v>444</v>
      </c>
      <c r="D120" s="24"/>
      <c r="E120" s="26" t="str">
        <f>StartUp!$E$8</f>
        <v>JOD</v>
      </c>
      <c r="F120" s="26" t="str">
        <f>StartUp!$E$8</f>
        <v>JOD</v>
      </c>
      <c r="G120" s="25"/>
      <c r="H120" s="23"/>
      <c r="I120" s="25"/>
      <c r="J120" s="25"/>
      <c r="K120" s="25"/>
    </row>
    <row r="121" spans="1:11" ht="24.95" hidden="1" customHeight="1">
      <c r="A121" s="23"/>
      <c r="B121" s="23"/>
      <c r="C121" s="23" t="s">
        <v>445</v>
      </c>
      <c r="D121" s="27"/>
      <c r="E121" s="28" t="s">
        <v>2582</v>
      </c>
      <c r="F121" s="28" t="s">
        <v>2608</v>
      </c>
      <c r="G121" s="25"/>
      <c r="H121" s="23"/>
      <c r="I121" s="25"/>
      <c r="J121" s="25"/>
      <c r="K121" s="25"/>
    </row>
    <row r="122" spans="1:11" ht="24.95" hidden="1" customHeight="1">
      <c r="A122" s="23"/>
      <c r="B122" s="23"/>
      <c r="C122" s="23" t="s">
        <v>446</v>
      </c>
      <c r="D122" s="27"/>
      <c r="E122" s="28" t="s">
        <v>2541</v>
      </c>
      <c r="F122" s="28" t="s">
        <v>2609</v>
      </c>
      <c r="G122" s="25"/>
      <c r="H122" s="23"/>
      <c r="I122" s="25"/>
      <c r="J122" s="25"/>
      <c r="K122" s="25"/>
    </row>
    <row r="123" spans="1:11">
      <c r="A123" s="23"/>
      <c r="B123" s="23"/>
      <c r="C123" s="23" t="s">
        <v>440</v>
      </c>
      <c r="D123" s="153"/>
      <c r="E123" s="25"/>
      <c r="F123" s="25"/>
      <c r="G123" s="25"/>
      <c r="H123" s="23"/>
      <c r="I123" s="25"/>
      <c r="J123" s="25"/>
      <c r="K123" s="25"/>
    </row>
    <row r="124" spans="1:11">
      <c r="A124" s="23"/>
      <c r="B124" s="23"/>
      <c r="C124" s="23"/>
      <c r="D124" s="82" t="s">
        <v>2670</v>
      </c>
      <c r="E124" s="87"/>
      <c r="F124" s="87"/>
      <c r="G124" s="25"/>
      <c r="H124" s="23"/>
      <c r="I124" s="25"/>
      <c r="J124" s="25"/>
      <c r="K124" s="25"/>
    </row>
    <row r="125" spans="1:11">
      <c r="A125" s="23" t="s">
        <v>744</v>
      </c>
      <c r="B125" s="23"/>
      <c r="C125" s="23"/>
      <c r="D125" s="142" t="s">
        <v>3111</v>
      </c>
      <c r="E125" s="146"/>
      <c r="F125" s="146"/>
      <c r="H125" s="23"/>
      <c r="I125" s="25"/>
      <c r="J125" s="25"/>
      <c r="K125" s="25"/>
    </row>
    <row r="126" spans="1:11">
      <c r="A126" s="23" t="s">
        <v>745</v>
      </c>
      <c r="B126" s="23"/>
      <c r="C126" s="23"/>
      <c r="D126" s="142" t="s">
        <v>3112</v>
      </c>
      <c r="E126" s="146"/>
      <c r="F126" s="146"/>
      <c r="H126" s="23"/>
      <c r="I126" s="25"/>
      <c r="J126" s="25"/>
      <c r="K126" s="25"/>
    </row>
    <row r="127" spans="1:11">
      <c r="A127" s="23" t="s">
        <v>746</v>
      </c>
      <c r="B127" s="23"/>
      <c r="C127" s="23"/>
      <c r="D127" s="142" t="s">
        <v>3113</v>
      </c>
      <c r="E127" s="146"/>
      <c r="F127" s="146"/>
      <c r="H127" s="23"/>
      <c r="I127" s="25"/>
      <c r="J127" s="25"/>
      <c r="K127" s="25"/>
    </row>
    <row r="128" spans="1:11">
      <c r="A128" s="23" t="s">
        <v>747</v>
      </c>
      <c r="B128" s="23"/>
      <c r="C128" s="23"/>
      <c r="D128" s="142" t="s">
        <v>3114</v>
      </c>
      <c r="E128" s="146"/>
      <c r="F128" s="146"/>
      <c r="H128" s="23"/>
      <c r="I128" s="25"/>
      <c r="J128" s="25"/>
      <c r="K128" s="25"/>
    </row>
    <row r="129" spans="1:11">
      <c r="A129" s="23" t="s">
        <v>748</v>
      </c>
      <c r="B129" s="23"/>
      <c r="C129" s="23"/>
      <c r="D129" s="142" t="s">
        <v>3115</v>
      </c>
      <c r="E129" s="146"/>
      <c r="F129" s="146"/>
      <c r="H129" s="23"/>
      <c r="I129" s="25"/>
      <c r="J129" s="25"/>
      <c r="K129" s="25"/>
    </row>
    <row r="130" spans="1:11">
      <c r="A130" s="29" t="s">
        <v>749</v>
      </c>
      <c r="B130" s="29"/>
      <c r="C130" s="29"/>
      <c r="D130" s="142" t="s">
        <v>3116</v>
      </c>
      <c r="E130" s="146"/>
      <c r="F130" s="146"/>
      <c r="H130" s="29"/>
      <c r="I130" s="22"/>
      <c r="J130" s="22"/>
      <c r="K130" s="22"/>
    </row>
    <row r="131" spans="1:11">
      <c r="A131" s="29" t="s">
        <v>750</v>
      </c>
      <c r="B131" s="29"/>
      <c r="C131" s="29"/>
      <c r="D131" s="142" t="s">
        <v>3117</v>
      </c>
      <c r="E131" s="146"/>
      <c r="F131" s="146"/>
      <c r="H131" s="29"/>
      <c r="I131" s="22"/>
      <c r="J131" s="22"/>
      <c r="K131" s="22"/>
    </row>
    <row r="132" spans="1:11">
      <c r="A132" s="29" t="s">
        <v>751</v>
      </c>
      <c r="B132" s="29"/>
      <c r="C132" s="29"/>
      <c r="D132" s="142" t="s">
        <v>3118</v>
      </c>
      <c r="E132" s="151">
        <f>SUM(E125:E131)</f>
        <v>0</v>
      </c>
      <c r="F132" s="151">
        <f>SUM(F125:F131)</f>
        <v>0</v>
      </c>
      <c r="G132" s="57" t="s">
        <v>2654</v>
      </c>
      <c r="H132" s="29"/>
      <c r="I132" s="22"/>
      <c r="J132" s="22"/>
      <c r="K132" s="22"/>
    </row>
    <row r="133" spans="1:11" hidden="1">
      <c r="A133" s="23"/>
      <c r="B133" s="23"/>
      <c r="C133" s="23" t="s">
        <v>440</v>
      </c>
      <c r="D133" s="25"/>
      <c r="E133" s="25"/>
      <c r="F133" s="25"/>
      <c r="G133" s="25"/>
      <c r="H133" s="23"/>
      <c r="I133" s="25"/>
      <c r="J133" s="25"/>
      <c r="K133" s="25"/>
    </row>
    <row r="134" spans="1:11" hidden="1">
      <c r="A134" s="23"/>
      <c r="B134" s="23"/>
      <c r="C134" s="23" t="s">
        <v>460</v>
      </c>
      <c r="D134" s="23"/>
      <c r="E134" s="23"/>
      <c r="F134" s="23"/>
      <c r="G134" s="23"/>
      <c r="H134" s="23" t="s">
        <v>461</v>
      </c>
      <c r="I134" s="25"/>
      <c r="J134" s="25"/>
      <c r="K134" s="25"/>
    </row>
    <row r="135" spans="1:11" hidden="1">
      <c r="A135" s="25"/>
      <c r="B135" s="25"/>
      <c r="C135" s="25"/>
      <c r="D135" s="25"/>
      <c r="E135" s="25"/>
      <c r="F135" s="25"/>
      <c r="G135" s="25"/>
      <c r="H135" s="25"/>
      <c r="I135" s="25"/>
      <c r="J135" s="25"/>
    </row>
    <row r="136" spans="1:11" hidden="1">
      <c r="A136" s="25"/>
      <c r="B136" s="25"/>
      <c r="C136" s="25"/>
      <c r="D136" s="25"/>
      <c r="E136" s="25"/>
      <c r="F136" s="25"/>
      <c r="G136" s="25"/>
      <c r="H136" s="25"/>
      <c r="I136" s="25"/>
      <c r="J136" s="25"/>
    </row>
    <row r="137" spans="1:11" hidden="1">
      <c r="A137" s="25"/>
      <c r="B137" s="25"/>
      <c r="C137" s="25"/>
      <c r="D137" s="25"/>
      <c r="E137" s="25"/>
      <c r="F137" s="25"/>
      <c r="G137" s="25"/>
      <c r="H137" s="25"/>
      <c r="I137" s="25"/>
      <c r="J137" s="25"/>
    </row>
    <row r="138" spans="1:11" ht="24.95" customHeight="1">
      <c r="A138" s="23"/>
      <c r="B138" s="23" t="b">
        <v>1</v>
      </c>
      <c r="C138" s="60" t="s">
        <v>2483</v>
      </c>
      <c r="D138" s="23"/>
      <c r="E138" s="23"/>
      <c r="F138" s="23"/>
      <c r="G138" s="23"/>
      <c r="H138" s="23"/>
      <c r="I138" s="25"/>
      <c r="J138" s="25"/>
      <c r="K138" s="25"/>
    </row>
    <row r="139" spans="1:11" hidden="1">
      <c r="A139" s="23"/>
      <c r="B139" s="23"/>
      <c r="C139" s="23"/>
      <c r="D139" s="23"/>
      <c r="E139" s="23"/>
      <c r="F139" s="23"/>
      <c r="G139" s="23"/>
      <c r="H139" s="23"/>
      <c r="I139" s="25"/>
      <c r="J139" s="25"/>
      <c r="K139" s="25"/>
    </row>
    <row r="140" spans="1:11" hidden="1">
      <c r="A140" s="23"/>
      <c r="B140" s="23"/>
      <c r="C140" s="23"/>
      <c r="D140" s="23"/>
      <c r="E140" s="23"/>
      <c r="F140" s="23"/>
      <c r="G140" s="23"/>
      <c r="H140" s="23"/>
      <c r="I140" s="25"/>
      <c r="J140" s="25"/>
      <c r="K140" s="25"/>
    </row>
    <row r="141" spans="1:11">
      <c r="A141" s="23"/>
      <c r="B141" s="23"/>
      <c r="C141" s="23" t="s">
        <v>438</v>
      </c>
      <c r="D141" s="23" t="s">
        <v>439</v>
      </c>
      <c r="E141" s="23"/>
      <c r="F141" s="23"/>
      <c r="G141" s="23" t="s">
        <v>440</v>
      </c>
      <c r="H141" s="23" t="s">
        <v>441</v>
      </c>
      <c r="I141" s="25"/>
      <c r="J141" s="25"/>
      <c r="K141" s="25"/>
    </row>
    <row r="142" spans="1:11" ht="24.95" customHeight="1">
      <c r="A142" s="23"/>
      <c r="B142" s="23"/>
      <c r="C142" s="23" t="s">
        <v>442</v>
      </c>
      <c r="D142" s="24" t="s">
        <v>3012</v>
      </c>
      <c r="E142" s="73" t="s">
        <v>3030</v>
      </c>
      <c r="F142" s="73" t="s">
        <v>3030</v>
      </c>
      <c r="G142" s="25"/>
      <c r="H142" s="23"/>
      <c r="I142" s="25"/>
      <c r="J142" s="25"/>
      <c r="K142" s="25"/>
    </row>
    <row r="143" spans="1:11" ht="24.95" customHeight="1">
      <c r="A143" s="23"/>
      <c r="B143" s="23"/>
      <c r="C143" s="23" t="s">
        <v>443</v>
      </c>
      <c r="D143" s="24"/>
      <c r="E143" s="26" t="str">
        <f>TEXT(DATE(MID(E145,7,4),MID(E145,4,2),MID(E145,1,2)),"dd/MM/yyyy")&amp;" - "&amp;TEXT(DATE(MID(E146,7,4),MID(E146,4,2),MID(E146,1,2)),"dd/MM/yyyy")</f>
        <v>01/01/2021 - 30/06/2021</v>
      </c>
      <c r="F143" s="26" t="str">
        <f>TEXT(DATE(MID(F145,7,4),MID(F145,4,2),MID(F145,1,2)),"dd/MM/yyyy")&amp;" - "&amp;TEXT(DATE(MID(F146,7,4),MID(F146,4,2),MID(F146,1,2)),"dd/MM/yyyy")</f>
        <v>01/01/2020 - 31/12/2020</v>
      </c>
      <c r="G143" s="25"/>
      <c r="H143" s="23"/>
      <c r="I143" s="25"/>
      <c r="J143" s="25"/>
      <c r="K143" s="25"/>
    </row>
    <row r="144" spans="1:11" ht="24.95" customHeight="1">
      <c r="A144" s="23"/>
      <c r="B144" s="23"/>
      <c r="C144" s="23" t="s">
        <v>444</v>
      </c>
      <c r="D144" s="24"/>
      <c r="E144" s="26" t="str">
        <f>StartUp!$E$8</f>
        <v>JOD</v>
      </c>
      <c r="F144" s="26" t="str">
        <f>StartUp!$E$8</f>
        <v>JOD</v>
      </c>
      <c r="G144" s="25"/>
      <c r="H144" s="23"/>
      <c r="I144" s="25"/>
      <c r="J144" s="25"/>
      <c r="K144" s="25"/>
    </row>
    <row r="145" spans="1:11" ht="24.95" hidden="1" customHeight="1">
      <c r="A145" s="23"/>
      <c r="B145" s="23"/>
      <c r="C145" s="23" t="s">
        <v>445</v>
      </c>
      <c r="D145" s="27"/>
      <c r="E145" s="28" t="s">
        <v>2582</v>
      </c>
      <c r="F145" s="28" t="s">
        <v>2608</v>
      </c>
      <c r="G145" s="25"/>
      <c r="H145" s="23"/>
      <c r="I145" s="25"/>
      <c r="J145" s="25"/>
      <c r="K145" s="25"/>
    </row>
    <row r="146" spans="1:11" ht="24.95" hidden="1" customHeight="1">
      <c r="A146" s="23"/>
      <c r="B146" s="23"/>
      <c r="C146" s="23" t="s">
        <v>446</v>
      </c>
      <c r="D146" s="27"/>
      <c r="E146" s="28" t="s">
        <v>2541</v>
      </c>
      <c r="F146" s="28" t="s">
        <v>2609</v>
      </c>
      <c r="G146" s="25"/>
      <c r="H146" s="23"/>
      <c r="I146" s="25"/>
      <c r="J146" s="25"/>
      <c r="K146" s="25"/>
    </row>
    <row r="147" spans="1:11">
      <c r="A147" s="23"/>
      <c r="B147" s="23"/>
      <c r="C147" s="23" t="s">
        <v>440</v>
      </c>
      <c r="D147" s="153"/>
      <c r="E147" s="25"/>
      <c r="F147" s="25"/>
      <c r="G147" s="25"/>
      <c r="H147" s="23"/>
      <c r="I147" s="25"/>
      <c r="J147" s="25"/>
      <c r="K147" s="25"/>
    </row>
    <row r="148" spans="1:11">
      <c r="A148" s="23"/>
      <c r="B148" s="23"/>
      <c r="C148" s="23"/>
      <c r="D148" s="82" t="s">
        <v>2672</v>
      </c>
      <c r="E148" s="87"/>
      <c r="F148" s="87"/>
      <c r="G148" s="25"/>
      <c r="H148" s="23"/>
      <c r="I148" s="25"/>
      <c r="J148" s="25"/>
      <c r="K148" s="25"/>
    </row>
    <row r="149" spans="1:11">
      <c r="A149" s="23" t="s">
        <v>752</v>
      </c>
      <c r="B149" s="23"/>
      <c r="C149" s="23"/>
      <c r="D149" s="142" t="s">
        <v>3066</v>
      </c>
      <c r="E149" s="146"/>
      <c r="F149" s="146"/>
      <c r="G149" s="25"/>
      <c r="H149" s="23"/>
      <c r="I149" s="25"/>
      <c r="J149" s="25"/>
      <c r="K149" s="25"/>
    </row>
    <row r="150" spans="1:11">
      <c r="A150" s="23" t="s">
        <v>753</v>
      </c>
      <c r="B150" s="23"/>
      <c r="C150" s="23"/>
      <c r="D150" s="142" t="s">
        <v>3108</v>
      </c>
      <c r="E150" s="146"/>
      <c r="F150" s="146"/>
      <c r="H150" s="23"/>
      <c r="I150" s="25"/>
      <c r="J150" s="25"/>
      <c r="K150" s="25"/>
    </row>
    <row r="151" spans="1:11">
      <c r="A151" s="23" t="s">
        <v>754</v>
      </c>
      <c r="B151" s="23"/>
      <c r="C151" s="23"/>
      <c r="D151" s="142" t="s">
        <v>3109</v>
      </c>
      <c r="E151" s="146"/>
      <c r="F151" s="146"/>
      <c r="H151" s="23"/>
      <c r="I151" s="25"/>
      <c r="J151" s="25"/>
      <c r="K151" s="25"/>
    </row>
    <row r="152" spans="1:11">
      <c r="A152" s="23" t="s">
        <v>755</v>
      </c>
      <c r="B152" s="23"/>
      <c r="C152" s="23"/>
      <c r="D152" s="142" t="s">
        <v>3110</v>
      </c>
      <c r="E152" s="146"/>
      <c r="F152" s="146"/>
      <c r="H152" s="23"/>
      <c r="I152" s="25"/>
      <c r="J152" s="25"/>
      <c r="K152" s="25"/>
    </row>
    <row r="153" spans="1:11">
      <c r="A153" s="23" t="s">
        <v>756</v>
      </c>
      <c r="B153" s="23"/>
      <c r="C153" s="23"/>
      <c r="D153" s="142" t="s">
        <v>3070</v>
      </c>
      <c r="E153" s="151">
        <f>E149+E150-E151+E152</f>
        <v>0</v>
      </c>
      <c r="F153" s="151">
        <f>F149+F150-F151+F152</f>
        <v>0</v>
      </c>
      <c r="G153" s="57" t="s">
        <v>2654</v>
      </c>
      <c r="H153" s="23"/>
      <c r="I153" s="25"/>
      <c r="J153" s="25"/>
      <c r="K153" s="25"/>
    </row>
    <row r="154" spans="1:11" hidden="1">
      <c r="A154" s="23"/>
      <c r="B154" s="23"/>
      <c r="C154" s="23" t="s">
        <v>440</v>
      </c>
      <c r="D154" s="25"/>
      <c r="E154" s="25"/>
      <c r="F154" s="25"/>
      <c r="G154" s="25"/>
      <c r="H154" s="23"/>
      <c r="I154" s="25"/>
      <c r="J154" s="25"/>
      <c r="K154" s="25"/>
    </row>
    <row r="155" spans="1:11" hidden="1">
      <c r="A155" s="29"/>
      <c r="B155" s="29"/>
      <c r="C155" s="29" t="s">
        <v>460</v>
      </c>
      <c r="D155" s="29"/>
      <c r="E155" s="29"/>
      <c r="F155" s="29"/>
      <c r="G155" s="29"/>
      <c r="H155" s="29" t="s">
        <v>461</v>
      </c>
      <c r="I155" s="22"/>
      <c r="J155" s="22"/>
      <c r="K155" s="22"/>
    </row>
    <row r="156" spans="1:11" hidden="1">
      <c r="A156" s="22"/>
      <c r="B156" s="22"/>
      <c r="C156" s="22"/>
      <c r="D156" s="22"/>
      <c r="E156" s="22"/>
      <c r="F156" s="22"/>
      <c r="G156" s="22"/>
      <c r="H156" s="22"/>
      <c r="I156" s="22"/>
      <c r="J156" s="22"/>
    </row>
    <row r="157" spans="1:11" hidden="1">
      <c r="A157" s="22"/>
      <c r="B157" s="22"/>
      <c r="C157" s="22"/>
      <c r="D157" s="22"/>
      <c r="E157" s="22"/>
      <c r="F157" s="22"/>
      <c r="G157" s="22"/>
      <c r="H157" s="22"/>
      <c r="I157" s="22"/>
      <c r="J157" s="22"/>
    </row>
    <row r="158" spans="1:11" hidden="1">
      <c r="A158" s="25"/>
      <c r="B158" s="25"/>
      <c r="C158" s="25"/>
      <c r="D158" s="25"/>
      <c r="E158" s="25"/>
      <c r="F158" s="25"/>
      <c r="G158" s="25"/>
      <c r="H158" s="25"/>
      <c r="I158" s="25"/>
      <c r="J158" s="25"/>
    </row>
    <row r="159" spans="1:11" ht="24.95" customHeight="1">
      <c r="A159" s="23"/>
      <c r="B159" s="23" t="b">
        <v>1</v>
      </c>
      <c r="C159" s="60" t="s">
        <v>2482</v>
      </c>
      <c r="D159" s="23"/>
      <c r="E159" s="23"/>
      <c r="F159" s="23"/>
      <c r="G159" s="23"/>
      <c r="H159" s="23"/>
      <c r="I159" s="25"/>
      <c r="J159" s="25"/>
      <c r="K159" s="25"/>
    </row>
    <row r="160" spans="1:11" hidden="1">
      <c r="A160" s="23"/>
      <c r="B160" s="23"/>
      <c r="C160" s="23"/>
      <c r="D160" s="23"/>
      <c r="E160" s="23"/>
      <c r="F160" s="23"/>
      <c r="G160" s="23"/>
      <c r="H160" s="23"/>
      <c r="I160" s="25"/>
      <c r="J160" s="25"/>
      <c r="K160" s="25"/>
    </row>
    <row r="161" spans="1:11" hidden="1">
      <c r="A161" s="23"/>
      <c r="B161" s="23"/>
      <c r="C161" s="23"/>
      <c r="D161" s="23"/>
      <c r="E161" s="23"/>
      <c r="F161" s="23"/>
      <c r="G161" s="23"/>
      <c r="H161" s="23"/>
      <c r="I161" s="25"/>
      <c r="J161" s="25"/>
      <c r="K161" s="25"/>
    </row>
    <row r="162" spans="1:11">
      <c r="A162" s="23"/>
      <c r="B162" s="23"/>
      <c r="C162" s="23" t="s">
        <v>438</v>
      </c>
      <c r="D162" s="23" t="s">
        <v>439</v>
      </c>
      <c r="E162" s="23"/>
      <c r="F162" s="23"/>
      <c r="G162" s="23" t="s">
        <v>440</v>
      </c>
      <c r="H162" s="23" t="s">
        <v>441</v>
      </c>
      <c r="I162" s="25"/>
      <c r="J162" s="25"/>
      <c r="K162" s="25"/>
    </row>
    <row r="163" spans="1:11" ht="24.95" customHeight="1">
      <c r="A163" s="23"/>
      <c r="B163" s="23"/>
      <c r="C163" s="23" t="s">
        <v>442</v>
      </c>
      <c r="D163" s="24" t="s">
        <v>3012</v>
      </c>
      <c r="E163" s="73" t="s">
        <v>3030</v>
      </c>
      <c r="F163" s="73" t="s">
        <v>3030</v>
      </c>
      <c r="G163" s="25"/>
      <c r="H163" s="23"/>
      <c r="I163" s="25"/>
      <c r="J163" s="25"/>
      <c r="K163" s="25"/>
    </row>
    <row r="164" spans="1:11" ht="24.95" customHeight="1">
      <c r="A164" s="23"/>
      <c r="B164" s="23"/>
      <c r="C164" s="23" t="s">
        <v>443</v>
      </c>
      <c r="D164" s="24"/>
      <c r="E164" s="26" t="str">
        <f>TEXT(DATE(MID(E166,7,4),MID(E166,4,2),MID(E166,1,2)),"dd/MM/yyyy")&amp;" - "&amp;TEXT(DATE(MID(E167,7,4),MID(E167,4,2),MID(E167,1,2)),"dd/MM/yyyy")</f>
        <v>01/01/2021 - 30/06/2021</v>
      </c>
      <c r="F164" s="26" t="str">
        <f>TEXT(DATE(MID(F166,7,4),MID(F166,4,2),MID(F166,1,2)),"dd/MM/yyyy")&amp;" - "&amp;TEXT(DATE(MID(F167,7,4),MID(F167,4,2),MID(F167,1,2)),"dd/MM/yyyy")</f>
        <v>01/01/2020 - 31/12/2020</v>
      </c>
      <c r="G164" s="25"/>
      <c r="H164" s="23"/>
      <c r="I164" s="25"/>
      <c r="J164" s="25"/>
      <c r="K164" s="25"/>
    </row>
    <row r="165" spans="1:11" ht="24.95" customHeight="1">
      <c r="A165" s="23"/>
      <c r="B165" s="23"/>
      <c r="C165" s="23" t="s">
        <v>444</v>
      </c>
      <c r="D165" s="24"/>
      <c r="E165" s="26" t="str">
        <f>StartUp!$E$8</f>
        <v>JOD</v>
      </c>
      <c r="F165" s="26" t="str">
        <f>StartUp!$E$8</f>
        <v>JOD</v>
      </c>
      <c r="G165" s="25"/>
      <c r="H165" s="23"/>
      <c r="I165" s="25"/>
      <c r="J165" s="25"/>
      <c r="K165" s="25"/>
    </row>
    <row r="166" spans="1:11" ht="24.95" hidden="1" customHeight="1">
      <c r="A166" s="23"/>
      <c r="B166" s="23"/>
      <c r="C166" s="23" t="s">
        <v>445</v>
      </c>
      <c r="D166" s="27"/>
      <c r="E166" s="28" t="s">
        <v>2582</v>
      </c>
      <c r="F166" s="28" t="s">
        <v>2608</v>
      </c>
      <c r="G166" s="25"/>
      <c r="H166" s="23"/>
      <c r="I166" s="25"/>
      <c r="J166" s="25"/>
      <c r="K166" s="25"/>
    </row>
    <row r="167" spans="1:11" ht="24.95" hidden="1" customHeight="1">
      <c r="A167" s="23"/>
      <c r="B167" s="23"/>
      <c r="C167" s="23" t="s">
        <v>446</v>
      </c>
      <c r="D167" s="27"/>
      <c r="E167" s="28" t="s">
        <v>2541</v>
      </c>
      <c r="F167" s="28" t="s">
        <v>2609</v>
      </c>
      <c r="G167" s="25"/>
      <c r="H167" s="23"/>
      <c r="I167" s="25"/>
      <c r="J167" s="25"/>
      <c r="K167" s="25"/>
    </row>
    <row r="168" spans="1:11">
      <c r="A168" s="23"/>
      <c r="B168" s="23"/>
      <c r="C168" s="23" t="s">
        <v>440</v>
      </c>
      <c r="D168" s="153"/>
      <c r="E168" s="25"/>
      <c r="F168" s="25"/>
      <c r="G168" s="25"/>
      <c r="H168" s="23"/>
      <c r="I168" s="25"/>
      <c r="J168" s="25"/>
      <c r="K168" s="25"/>
    </row>
    <row r="169" spans="1:11">
      <c r="A169" s="23"/>
      <c r="B169" s="23"/>
      <c r="C169" s="23"/>
      <c r="D169" s="82" t="s">
        <v>3104</v>
      </c>
      <c r="E169" s="87"/>
      <c r="F169" s="87"/>
      <c r="G169" s="25"/>
      <c r="H169" s="23"/>
      <c r="I169" s="25"/>
      <c r="J169" s="25"/>
      <c r="K169" s="25"/>
    </row>
    <row r="170" spans="1:11">
      <c r="A170" s="23" t="s">
        <v>757</v>
      </c>
      <c r="B170" s="23"/>
      <c r="C170" s="23"/>
      <c r="D170" s="142" t="s">
        <v>3105</v>
      </c>
      <c r="E170" s="146"/>
      <c r="F170" s="146"/>
      <c r="H170" s="23"/>
      <c r="I170" s="25"/>
      <c r="J170" s="25"/>
      <c r="K170" s="25"/>
    </row>
    <row r="171" spans="1:11">
      <c r="A171" s="23" t="s">
        <v>758</v>
      </c>
      <c r="B171" s="23"/>
      <c r="C171" s="23"/>
      <c r="D171" s="142" t="s">
        <v>3106</v>
      </c>
      <c r="E171" s="146"/>
      <c r="F171" s="146"/>
      <c r="H171" s="23"/>
      <c r="I171" s="25"/>
      <c r="J171" s="25"/>
      <c r="K171" s="25"/>
    </row>
    <row r="172" spans="1:11">
      <c r="A172" s="23" t="s">
        <v>759</v>
      </c>
      <c r="B172" s="23"/>
      <c r="C172" s="23"/>
      <c r="D172" s="142" t="s">
        <v>3107</v>
      </c>
      <c r="E172" s="151">
        <f>E170+E171</f>
        <v>0</v>
      </c>
      <c r="F172" s="151">
        <f>F170+F171</f>
        <v>0</v>
      </c>
      <c r="G172" s="57" t="s">
        <v>2654</v>
      </c>
      <c r="H172" s="23"/>
      <c r="I172" s="25"/>
      <c r="J172" s="25"/>
      <c r="K172" s="25"/>
    </row>
    <row r="173" spans="1:11" hidden="1">
      <c r="A173" s="23"/>
      <c r="B173" s="23"/>
      <c r="C173" s="23" t="s">
        <v>440</v>
      </c>
      <c r="D173" s="25"/>
      <c r="E173" s="25"/>
      <c r="F173" s="25"/>
      <c r="G173" s="25"/>
      <c r="H173" s="23"/>
      <c r="I173" s="25"/>
      <c r="J173" s="25"/>
      <c r="K173" s="25"/>
    </row>
    <row r="174" spans="1:11" hidden="1">
      <c r="A174" s="23"/>
      <c r="B174" s="23"/>
      <c r="C174" s="23" t="s">
        <v>460</v>
      </c>
      <c r="D174" s="23"/>
      <c r="E174" s="23"/>
      <c r="F174" s="23"/>
      <c r="G174" s="23"/>
      <c r="H174" s="23" t="s">
        <v>461</v>
      </c>
      <c r="I174" s="25"/>
      <c r="J174" s="25"/>
      <c r="K174" s="25"/>
    </row>
    <row r="175" spans="1:11" hidden="1">
      <c r="A175" s="25"/>
      <c r="B175" s="25"/>
      <c r="C175" s="25"/>
      <c r="D175" s="25"/>
      <c r="E175" s="25"/>
      <c r="F175" s="25"/>
      <c r="G175" s="25"/>
      <c r="H175" s="25"/>
      <c r="I175" s="25"/>
      <c r="J175" s="25"/>
    </row>
    <row r="176" spans="1:11" hidden="1">
      <c r="A176" s="25"/>
      <c r="B176" s="25"/>
      <c r="C176" s="25"/>
      <c r="D176" s="25"/>
      <c r="E176" s="25"/>
      <c r="F176" s="25"/>
      <c r="G176" s="25"/>
      <c r="H176" s="25"/>
      <c r="I176" s="25"/>
      <c r="J176" s="25"/>
    </row>
    <row r="177" spans="1:11" hidden="1">
      <c r="A177" s="22"/>
      <c r="B177" s="22"/>
      <c r="C177" s="22"/>
      <c r="D177" s="22"/>
      <c r="E177" s="22"/>
      <c r="F177" s="22"/>
      <c r="G177" s="22"/>
      <c r="H177" s="22"/>
      <c r="I177" s="22"/>
      <c r="J177" s="22"/>
    </row>
    <row r="178" spans="1:11" ht="24.95" customHeight="1">
      <c r="A178" s="29"/>
      <c r="B178" s="29" t="b">
        <v>1</v>
      </c>
      <c r="C178" s="67" t="s">
        <v>2481</v>
      </c>
      <c r="D178" s="29"/>
      <c r="E178" s="29"/>
      <c r="F178" s="29"/>
      <c r="G178" s="29"/>
      <c r="H178" s="29"/>
      <c r="I178" s="22"/>
      <c r="J178" s="22"/>
      <c r="K178" s="22"/>
    </row>
    <row r="179" spans="1:11" hidden="1">
      <c r="A179" s="29"/>
      <c r="B179" s="29"/>
      <c r="C179" s="29"/>
      <c r="D179" s="29"/>
      <c r="E179" s="29"/>
      <c r="F179" s="29"/>
      <c r="G179" s="29"/>
      <c r="H179" s="29"/>
      <c r="I179" s="22"/>
      <c r="J179" s="22"/>
      <c r="K179" s="22"/>
    </row>
    <row r="180" spans="1:11" hidden="1">
      <c r="A180" s="23"/>
      <c r="B180" s="23"/>
      <c r="C180" s="23"/>
      <c r="D180" s="23"/>
      <c r="E180" s="23"/>
      <c r="F180" s="23"/>
      <c r="G180" s="23"/>
      <c r="H180" s="23"/>
      <c r="I180" s="25"/>
      <c r="J180" s="25"/>
      <c r="K180" s="25"/>
    </row>
    <row r="181" spans="1:11">
      <c r="A181" s="23"/>
      <c r="B181" s="23"/>
      <c r="C181" s="23" t="s">
        <v>438</v>
      </c>
      <c r="D181" s="23" t="s">
        <v>439</v>
      </c>
      <c r="E181" s="23"/>
      <c r="F181" s="23"/>
      <c r="G181" s="23" t="s">
        <v>440</v>
      </c>
      <c r="H181" s="23" t="s">
        <v>441</v>
      </c>
      <c r="I181" s="25"/>
      <c r="J181" s="25"/>
      <c r="K181" s="25"/>
    </row>
    <row r="182" spans="1:11" ht="24.95" customHeight="1">
      <c r="A182" s="23"/>
      <c r="B182" s="23"/>
      <c r="C182" s="23" t="s">
        <v>442</v>
      </c>
      <c r="D182" s="24" t="s">
        <v>3012</v>
      </c>
      <c r="E182" s="73" t="s">
        <v>3030</v>
      </c>
      <c r="F182" s="73" t="s">
        <v>3030</v>
      </c>
      <c r="G182" s="25"/>
      <c r="H182" s="23"/>
      <c r="I182" s="25"/>
      <c r="J182" s="25"/>
      <c r="K182" s="25"/>
    </row>
    <row r="183" spans="1:11" ht="24.95" customHeight="1">
      <c r="A183" s="23"/>
      <c r="B183" s="23"/>
      <c r="C183" s="23" t="s">
        <v>443</v>
      </c>
      <c r="D183" s="24"/>
      <c r="E183" s="26" t="str">
        <f>TEXT(DATE(MID(E185,7,4),MID(E185,4,2),MID(E185,1,2)),"dd/MM/yyyy")&amp;" - "&amp;TEXT(DATE(MID(E186,7,4),MID(E186,4,2),MID(E186,1,2)),"dd/MM/yyyy")</f>
        <v>01/01/2021 - 30/06/2021</v>
      </c>
      <c r="F183" s="26" t="str">
        <f>TEXT(DATE(MID(F185,7,4),MID(F185,4,2),MID(F185,1,2)),"dd/MM/yyyy")&amp;" - "&amp;TEXT(DATE(MID(F186,7,4),MID(F186,4,2),MID(F186,1,2)),"dd/MM/yyyy")</f>
        <v>01/01/2020 - 31/12/2020</v>
      </c>
      <c r="G183" s="25"/>
      <c r="H183" s="23"/>
      <c r="I183" s="25"/>
      <c r="J183" s="25"/>
      <c r="K183" s="25"/>
    </row>
    <row r="184" spans="1:11" ht="24.95" customHeight="1">
      <c r="A184" s="23"/>
      <c r="B184" s="23"/>
      <c r="C184" s="23" t="s">
        <v>444</v>
      </c>
      <c r="D184" s="24"/>
      <c r="E184" s="26" t="str">
        <f>StartUp!$E$8</f>
        <v>JOD</v>
      </c>
      <c r="F184" s="26" t="str">
        <f>StartUp!$E$8</f>
        <v>JOD</v>
      </c>
      <c r="G184" s="25"/>
      <c r="H184" s="23"/>
      <c r="I184" s="25"/>
      <c r="J184" s="25"/>
      <c r="K184" s="25"/>
    </row>
    <row r="185" spans="1:11" ht="24.95" hidden="1" customHeight="1">
      <c r="A185" s="23"/>
      <c r="B185" s="23"/>
      <c r="C185" s="23" t="s">
        <v>445</v>
      </c>
      <c r="D185" s="27"/>
      <c r="E185" s="28" t="s">
        <v>2582</v>
      </c>
      <c r="F185" s="28" t="s">
        <v>2608</v>
      </c>
      <c r="G185" s="25"/>
      <c r="H185" s="23"/>
      <c r="I185" s="25"/>
      <c r="J185" s="25"/>
      <c r="K185" s="25"/>
    </row>
    <row r="186" spans="1:11" ht="24.95" hidden="1" customHeight="1">
      <c r="A186" s="23"/>
      <c r="B186" s="23"/>
      <c r="C186" s="23" t="s">
        <v>446</v>
      </c>
      <c r="D186" s="27"/>
      <c r="E186" s="28" t="s">
        <v>2541</v>
      </c>
      <c r="F186" s="28" t="s">
        <v>2609</v>
      </c>
      <c r="G186" s="25"/>
      <c r="H186" s="23"/>
      <c r="I186" s="25"/>
      <c r="J186" s="25"/>
      <c r="K186" s="25"/>
    </row>
    <row r="187" spans="1:11">
      <c r="A187" s="23"/>
      <c r="B187" s="23"/>
      <c r="C187" s="23" t="s">
        <v>440</v>
      </c>
      <c r="D187" s="153"/>
      <c r="E187" s="25"/>
      <c r="F187" s="25"/>
      <c r="G187" s="25"/>
      <c r="H187" s="23"/>
      <c r="I187" s="25"/>
      <c r="J187" s="25"/>
      <c r="K187" s="25"/>
    </row>
    <row r="188" spans="1:11">
      <c r="A188" s="23"/>
      <c r="B188" s="23"/>
      <c r="C188" s="23"/>
      <c r="D188" s="82" t="s">
        <v>3096</v>
      </c>
      <c r="E188" s="87"/>
      <c r="F188" s="87"/>
      <c r="G188" s="25"/>
      <c r="H188" s="23"/>
      <c r="I188" s="25"/>
      <c r="J188" s="25"/>
      <c r="K188" s="25"/>
    </row>
    <row r="189" spans="1:11">
      <c r="A189" s="23" t="s">
        <v>692</v>
      </c>
      <c r="B189" s="23"/>
      <c r="C189" s="23"/>
      <c r="D189" s="142" t="s">
        <v>3097</v>
      </c>
      <c r="E189" s="146"/>
      <c r="F189" s="146"/>
      <c r="H189" s="23"/>
      <c r="I189" s="25"/>
      <c r="J189" s="25"/>
      <c r="K189" s="25"/>
    </row>
    <row r="190" spans="1:11">
      <c r="A190" s="23" t="s">
        <v>693</v>
      </c>
      <c r="B190" s="23"/>
      <c r="C190" s="23"/>
      <c r="D190" s="142" t="s">
        <v>3098</v>
      </c>
      <c r="E190" s="146"/>
      <c r="F190" s="146"/>
      <c r="H190" s="23"/>
      <c r="I190" s="25"/>
      <c r="J190" s="25"/>
      <c r="K190" s="25"/>
    </row>
    <row r="191" spans="1:11">
      <c r="A191" s="23" t="s">
        <v>694</v>
      </c>
      <c r="B191" s="23"/>
      <c r="C191" s="23"/>
      <c r="D191" s="142" t="s">
        <v>3099</v>
      </c>
      <c r="E191" s="146"/>
      <c r="F191" s="146"/>
      <c r="H191" s="23"/>
      <c r="I191" s="25"/>
      <c r="J191" s="25"/>
      <c r="K191" s="25"/>
    </row>
    <row r="192" spans="1:11">
      <c r="A192" s="23" t="s">
        <v>695</v>
      </c>
      <c r="B192" s="23"/>
      <c r="C192" s="23"/>
      <c r="D192" s="142" t="s">
        <v>3100</v>
      </c>
      <c r="E192" s="146"/>
      <c r="F192" s="146"/>
      <c r="H192" s="23"/>
      <c r="I192" s="25"/>
      <c r="J192" s="25"/>
      <c r="K192" s="25"/>
    </row>
    <row r="193" spans="1:11">
      <c r="A193" s="23" t="s">
        <v>696</v>
      </c>
      <c r="B193" s="23"/>
      <c r="C193" s="23"/>
      <c r="D193" s="142" t="s">
        <v>3101</v>
      </c>
      <c r="E193" s="146"/>
      <c r="F193" s="146"/>
      <c r="H193" s="23"/>
      <c r="I193" s="25"/>
      <c r="J193" s="25"/>
      <c r="K193" s="25"/>
    </row>
    <row r="194" spans="1:11">
      <c r="A194" s="23" t="s">
        <v>697</v>
      </c>
      <c r="B194" s="23"/>
      <c r="C194" s="23"/>
      <c r="D194" s="142" t="s">
        <v>3102</v>
      </c>
      <c r="E194" s="146"/>
      <c r="F194" s="146"/>
      <c r="H194" s="23"/>
      <c r="I194" s="25"/>
      <c r="J194" s="25"/>
      <c r="K194" s="25"/>
    </row>
    <row r="195" spans="1:11">
      <c r="A195" s="23" t="s">
        <v>698</v>
      </c>
      <c r="B195" s="23"/>
      <c r="C195" s="23"/>
      <c r="D195" s="142" t="s">
        <v>3103</v>
      </c>
      <c r="E195" s="151">
        <f>E189+E190+E191+E192+E193-E194</f>
        <v>0</v>
      </c>
      <c r="F195" s="151">
        <f>F189+F190+F191+F192+F193-F194</f>
        <v>0</v>
      </c>
      <c r="G195" s="57" t="s">
        <v>2654</v>
      </c>
      <c r="H195" s="23"/>
      <c r="I195" s="25"/>
      <c r="J195" s="25"/>
      <c r="K195" s="25"/>
    </row>
    <row r="196" spans="1:11" hidden="1">
      <c r="A196" s="23"/>
      <c r="B196" s="23"/>
      <c r="C196" s="23" t="s">
        <v>440</v>
      </c>
      <c r="D196" s="25"/>
      <c r="E196" s="25"/>
      <c r="F196" s="25"/>
      <c r="G196" s="25"/>
      <c r="H196" s="23"/>
      <c r="I196" s="25"/>
      <c r="J196" s="25"/>
      <c r="K196" s="25"/>
    </row>
    <row r="197" spans="1:11" hidden="1">
      <c r="A197" s="23"/>
      <c r="B197" s="23"/>
      <c r="C197" s="23" t="s">
        <v>460</v>
      </c>
      <c r="D197" s="23"/>
      <c r="E197" s="23"/>
      <c r="F197" s="23"/>
      <c r="G197" s="23"/>
      <c r="H197" s="23" t="s">
        <v>461</v>
      </c>
      <c r="I197" s="25"/>
      <c r="J197" s="25"/>
      <c r="K197" s="25"/>
    </row>
    <row r="198" spans="1:11" hidden="1">
      <c r="A198" s="25"/>
      <c r="B198" s="25"/>
      <c r="C198" s="25"/>
      <c r="D198" s="25"/>
      <c r="E198" s="25"/>
      <c r="F198" s="25"/>
      <c r="G198" s="25"/>
      <c r="H198" s="25"/>
      <c r="I198" s="25"/>
      <c r="J198" s="25"/>
    </row>
    <row r="199" spans="1:11" hidden="1">
      <c r="A199" s="25"/>
      <c r="B199" s="25"/>
      <c r="C199" s="25"/>
      <c r="D199" s="25"/>
      <c r="E199" s="25"/>
      <c r="F199" s="25"/>
      <c r="G199" s="25"/>
      <c r="H199" s="25"/>
      <c r="I199" s="25"/>
      <c r="J199" s="25"/>
    </row>
    <row r="200" spans="1:11" hidden="1">
      <c r="A200" s="25"/>
      <c r="B200" s="25"/>
      <c r="C200" s="25"/>
      <c r="D200" s="25"/>
      <c r="E200" s="25"/>
      <c r="F200" s="25"/>
      <c r="G200" s="25"/>
      <c r="H200" s="25"/>
      <c r="I200" s="25"/>
      <c r="J200" s="25"/>
    </row>
    <row r="201" spans="1:11" ht="24.95" customHeight="1">
      <c r="A201" s="23"/>
      <c r="B201" s="23" t="b">
        <v>1</v>
      </c>
      <c r="C201" s="60" t="s">
        <v>2480</v>
      </c>
      <c r="D201" s="23"/>
      <c r="E201" s="23"/>
      <c r="F201" s="23"/>
      <c r="G201" s="23"/>
      <c r="H201" s="23"/>
      <c r="I201" s="25"/>
      <c r="J201" s="25"/>
      <c r="K201" s="25"/>
    </row>
    <row r="202" spans="1:11" hidden="1">
      <c r="A202" s="29"/>
      <c r="B202" s="29"/>
      <c r="C202" s="29"/>
      <c r="D202" s="29"/>
      <c r="E202" s="29"/>
      <c r="F202" s="29"/>
      <c r="G202" s="29"/>
      <c r="H202" s="29"/>
      <c r="I202" s="22"/>
      <c r="J202" s="22"/>
      <c r="K202" s="22"/>
    </row>
    <row r="203" spans="1:11" hidden="1">
      <c r="A203" s="29"/>
      <c r="B203" s="29"/>
      <c r="C203" s="29"/>
      <c r="D203" s="29"/>
      <c r="E203" s="29"/>
      <c r="F203" s="29"/>
      <c r="G203" s="29"/>
      <c r="H203" s="29"/>
      <c r="I203" s="22"/>
      <c r="J203" s="22"/>
      <c r="K203" s="22"/>
    </row>
    <row r="204" spans="1:11">
      <c r="A204" s="29"/>
      <c r="B204" s="29"/>
      <c r="C204" s="29" t="s">
        <v>438</v>
      </c>
      <c r="D204" s="29" t="s">
        <v>439</v>
      </c>
      <c r="E204" s="29"/>
      <c r="F204" s="29"/>
      <c r="G204" s="29" t="s">
        <v>440</v>
      </c>
      <c r="H204" s="29" t="s">
        <v>441</v>
      </c>
      <c r="I204" s="22"/>
      <c r="J204" s="22"/>
      <c r="K204" s="22"/>
    </row>
    <row r="205" spans="1:11" ht="24.95" customHeight="1">
      <c r="A205" s="29"/>
      <c r="B205" s="29"/>
      <c r="C205" s="29" t="s">
        <v>442</v>
      </c>
      <c r="D205" s="24" t="s">
        <v>3012</v>
      </c>
      <c r="E205" s="73" t="s">
        <v>3030</v>
      </c>
      <c r="F205" s="73" t="s">
        <v>3030</v>
      </c>
      <c r="G205" s="22"/>
      <c r="H205" s="29"/>
      <c r="I205" s="22"/>
      <c r="J205" s="22"/>
      <c r="K205" s="22"/>
    </row>
    <row r="206" spans="1:11" ht="24.95" customHeight="1">
      <c r="A206" s="30"/>
      <c r="B206" s="30"/>
      <c r="C206" s="30" t="s">
        <v>443</v>
      </c>
      <c r="D206" s="24"/>
      <c r="E206" s="26" t="str">
        <f>TEXT(DATE(MID(E208,7,4),MID(E208,4,2),MID(E208,1,2)),"dd/MM/yyyy")&amp;" - "&amp;TEXT(DATE(MID(E209,7,4),MID(E209,4,2),MID(E209,1,2)),"dd/MM/yyyy")</f>
        <v>01/01/2021 - 30/06/2021</v>
      </c>
      <c r="F206" s="26" t="str">
        <f>TEXT(DATE(MID(F208,7,4),MID(F208,4,2),MID(F208,1,2)),"dd/MM/yyyy")&amp;" - "&amp;TEXT(DATE(MID(F209,7,4),MID(F209,4,2),MID(F209,1,2)),"dd/MM/yyyy")</f>
        <v>01/01/2020 - 31/12/2020</v>
      </c>
      <c r="G206" s="31"/>
      <c r="H206" s="30"/>
      <c r="I206" s="31"/>
      <c r="J206" s="31"/>
      <c r="K206" s="31"/>
    </row>
    <row r="207" spans="1:11" ht="24.95" customHeight="1">
      <c r="A207" s="30"/>
      <c r="B207" s="30"/>
      <c r="C207" s="30" t="s">
        <v>444</v>
      </c>
      <c r="D207" s="24"/>
      <c r="E207" s="26" t="str">
        <f>StartUp!$E$8</f>
        <v>JOD</v>
      </c>
      <c r="F207" s="26" t="str">
        <f>StartUp!$E$8</f>
        <v>JOD</v>
      </c>
      <c r="G207" s="31"/>
      <c r="H207" s="30"/>
      <c r="I207" s="31"/>
      <c r="J207" s="31"/>
      <c r="K207" s="31"/>
    </row>
    <row r="208" spans="1:11" ht="24.95" hidden="1" customHeight="1">
      <c r="A208" s="30"/>
      <c r="B208" s="30"/>
      <c r="C208" s="30" t="s">
        <v>445</v>
      </c>
      <c r="D208" s="27"/>
      <c r="E208" s="28" t="s">
        <v>2582</v>
      </c>
      <c r="F208" s="28" t="s">
        <v>2608</v>
      </c>
      <c r="G208" s="31"/>
      <c r="H208" s="30"/>
      <c r="I208" s="31"/>
      <c r="J208" s="31"/>
      <c r="K208" s="31"/>
    </row>
    <row r="209" spans="1:11" ht="24.95" hidden="1" customHeight="1">
      <c r="A209" s="30"/>
      <c r="B209" s="30"/>
      <c r="C209" s="30" t="s">
        <v>446</v>
      </c>
      <c r="D209" s="27"/>
      <c r="E209" s="28" t="s">
        <v>2541</v>
      </c>
      <c r="F209" s="28" t="s">
        <v>2609</v>
      </c>
      <c r="G209" s="31"/>
      <c r="H209" s="30"/>
      <c r="I209" s="31"/>
      <c r="J209" s="31"/>
      <c r="K209" s="31"/>
    </row>
    <row r="210" spans="1:11">
      <c r="A210" s="23"/>
      <c r="B210" s="23"/>
      <c r="C210" s="23" t="s">
        <v>440</v>
      </c>
      <c r="D210" s="153"/>
      <c r="E210" s="25"/>
      <c r="F210" s="25"/>
      <c r="G210" s="25"/>
      <c r="H210" s="23"/>
      <c r="I210" s="25"/>
      <c r="J210" s="25"/>
      <c r="K210" s="25"/>
    </row>
    <row r="211" spans="1:11">
      <c r="A211" s="23"/>
      <c r="B211" s="23"/>
      <c r="C211" s="23"/>
      <c r="D211" s="82" t="s">
        <v>2679</v>
      </c>
      <c r="E211" s="87"/>
      <c r="F211" s="87"/>
      <c r="G211" s="25"/>
      <c r="H211" s="23"/>
      <c r="I211" s="25"/>
      <c r="J211" s="25"/>
      <c r="K211" s="25"/>
    </row>
    <row r="212" spans="1:11">
      <c r="A212" s="23" t="s">
        <v>760</v>
      </c>
      <c r="B212" s="23"/>
      <c r="C212" s="23"/>
      <c r="D212" s="142" t="s">
        <v>3082</v>
      </c>
      <c r="E212" s="146"/>
      <c r="F212" s="146"/>
      <c r="H212" s="23"/>
      <c r="I212" s="25"/>
      <c r="J212" s="25"/>
      <c r="K212" s="25"/>
    </row>
    <row r="213" spans="1:11">
      <c r="A213" s="23" t="s">
        <v>761</v>
      </c>
      <c r="B213" s="23"/>
      <c r="C213" s="23"/>
      <c r="D213" s="142" t="s">
        <v>3071</v>
      </c>
      <c r="E213" s="146"/>
      <c r="F213" s="146"/>
      <c r="H213" s="23"/>
      <c r="I213" s="25"/>
      <c r="J213" s="25"/>
      <c r="K213" s="25"/>
    </row>
    <row r="214" spans="1:11">
      <c r="A214" s="23" t="s">
        <v>762</v>
      </c>
      <c r="B214" s="23"/>
      <c r="C214" s="23"/>
      <c r="D214" s="142" t="s">
        <v>3083</v>
      </c>
      <c r="E214" s="146"/>
      <c r="F214" s="146"/>
      <c r="H214" s="23"/>
      <c r="I214" s="25"/>
      <c r="J214" s="25"/>
      <c r="K214" s="25"/>
    </row>
    <row r="215" spans="1:11">
      <c r="A215" s="23" t="s">
        <v>763</v>
      </c>
      <c r="B215" s="23"/>
      <c r="C215" s="23"/>
      <c r="D215" s="142" t="s">
        <v>3084</v>
      </c>
      <c r="E215" s="146"/>
      <c r="F215" s="146"/>
      <c r="H215" s="23"/>
      <c r="I215" s="25"/>
      <c r="J215" s="25"/>
      <c r="K215" s="25"/>
    </row>
    <row r="216" spans="1:11">
      <c r="A216" s="23" t="s">
        <v>764</v>
      </c>
      <c r="B216" s="23"/>
      <c r="C216" s="23"/>
      <c r="D216" s="142" t="s">
        <v>3085</v>
      </c>
      <c r="E216" s="146"/>
      <c r="F216" s="146"/>
      <c r="H216" s="23"/>
      <c r="I216" s="25"/>
      <c r="J216" s="25"/>
      <c r="K216" s="25"/>
    </row>
    <row r="217" spans="1:11">
      <c r="A217" s="23" t="s">
        <v>765</v>
      </c>
      <c r="B217" s="23"/>
      <c r="C217" s="23"/>
      <c r="D217" s="142" t="s">
        <v>3086</v>
      </c>
      <c r="E217" s="146"/>
      <c r="F217" s="146"/>
      <c r="H217" s="23"/>
      <c r="I217" s="25"/>
      <c r="J217" s="25"/>
      <c r="K217" s="25"/>
    </row>
    <row r="218" spans="1:11">
      <c r="A218" s="23" t="s">
        <v>766</v>
      </c>
      <c r="B218" s="23"/>
      <c r="C218" s="23"/>
      <c r="D218" s="142" t="s">
        <v>3087</v>
      </c>
      <c r="E218" s="146"/>
      <c r="F218" s="146"/>
      <c r="H218" s="23"/>
      <c r="I218" s="25"/>
      <c r="J218" s="25"/>
      <c r="K218" s="25"/>
    </row>
    <row r="219" spans="1:11">
      <c r="A219" s="23" t="s">
        <v>767</v>
      </c>
      <c r="B219" s="23"/>
      <c r="C219" s="23"/>
      <c r="D219" s="142" t="s">
        <v>3088</v>
      </c>
      <c r="E219" s="146"/>
      <c r="F219" s="146"/>
      <c r="H219" s="23"/>
      <c r="I219" s="25"/>
      <c r="J219" s="25"/>
      <c r="K219" s="25"/>
    </row>
    <row r="220" spans="1:11">
      <c r="A220" s="23" t="s">
        <v>768</v>
      </c>
      <c r="B220" s="23"/>
      <c r="C220" s="23"/>
      <c r="D220" s="142" t="s">
        <v>3089</v>
      </c>
      <c r="E220" s="146"/>
      <c r="F220" s="146"/>
      <c r="H220" s="23"/>
      <c r="I220" s="25"/>
      <c r="J220" s="25"/>
      <c r="K220" s="25"/>
    </row>
    <row r="221" spans="1:11">
      <c r="A221" s="23" t="s">
        <v>769</v>
      </c>
      <c r="B221" s="23"/>
      <c r="C221" s="23"/>
      <c r="D221" s="142" t="s">
        <v>3090</v>
      </c>
      <c r="E221" s="146"/>
      <c r="F221" s="146"/>
      <c r="H221" s="23"/>
      <c r="I221" s="25"/>
      <c r="J221" s="25"/>
      <c r="K221" s="25"/>
    </row>
    <row r="222" spans="1:11">
      <c r="A222" s="23" t="s">
        <v>770</v>
      </c>
      <c r="B222" s="23"/>
      <c r="C222" s="23"/>
      <c r="D222" s="142" t="s">
        <v>3091</v>
      </c>
      <c r="E222" s="146"/>
      <c r="F222" s="146"/>
      <c r="H222" s="23"/>
      <c r="I222" s="25"/>
      <c r="J222" s="25"/>
      <c r="K222" s="25"/>
    </row>
    <row r="223" spans="1:11">
      <c r="A223" s="23" t="s">
        <v>771</v>
      </c>
      <c r="B223" s="23"/>
      <c r="C223" s="23"/>
      <c r="D223" s="142" t="s">
        <v>3092</v>
      </c>
      <c r="E223" s="146"/>
      <c r="F223" s="146"/>
      <c r="H223" s="23"/>
      <c r="I223" s="25"/>
      <c r="J223" s="25"/>
      <c r="K223" s="25"/>
    </row>
    <row r="224" spans="1:11">
      <c r="A224" s="23" t="s">
        <v>772</v>
      </c>
      <c r="B224" s="23"/>
      <c r="C224" s="23"/>
      <c r="D224" s="142" t="s">
        <v>3093</v>
      </c>
      <c r="E224" s="146"/>
      <c r="F224" s="146"/>
      <c r="H224" s="23"/>
      <c r="I224" s="25"/>
      <c r="J224" s="25"/>
      <c r="K224" s="25"/>
    </row>
    <row r="225" spans="1:11">
      <c r="A225" s="23" t="s">
        <v>773</v>
      </c>
      <c r="B225" s="23"/>
      <c r="C225" s="23"/>
      <c r="D225" s="142" t="s">
        <v>3094</v>
      </c>
      <c r="E225" s="146"/>
      <c r="F225" s="146"/>
      <c r="H225" s="23"/>
      <c r="I225" s="25"/>
      <c r="J225" s="25"/>
      <c r="K225" s="25"/>
    </row>
    <row r="226" spans="1:11">
      <c r="A226" s="23" t="s">
        <v>774</v>
      </c>
      <c r="B226" s="23"/>
      <c r="C226" s="23"/>
      <c r="D226" s="142" t="s">
        <v>3079</v>
      </c>
      <c r="E226" s="146"/>
      <c r="F226" s="146"/>
      <c r="H226" s="23"/>
      <c r="I226" s="25"/>
      <c r="J226" s="25"/>
      <c r="K226" s="25"/>
    </row>
    <row r="227" spans="1:11">
      <c r="A227" s="23" t="s">
        <v>775</v>
      </c>
      <c r="B227" s="23"/>
      <c r="C227" s="23"/>
      <c r="D227" s="142" t="s">
        <v>3095</v>
      </c>
      <c r="E227" s="151">
        <f>SUM(E212:E225)-E226</f>
        <v>0</v>
      </c>
      <c r="F227" s="151">
        <f>SUM(F212:F225)-F226</f>
        <v>0</v>
      </c>
      <c r="G227" s="57" t="s">
        <v>2654</v>
      </c>
      <c r="H227" s="23"/>
      <c r="I227" s="25"/>
      <c r="J227" s="25"/>
      <c r="K227" s="25"/>
    </row>
    <row r="228" spans="1:11" hidden="1">
      <c r="A228" s="23"/>
      <c r="B228" s="23"/>
      <c r="C228" s="23" t="s">
        <v>440</v>
      </c>
      <c r="D228" s="25"/>
      <c r="E228" s="25"/>
      <c r="F228" s="25"/>
      <c r="G228" s="25"/>
      <c r="H228" s="23"/>
      <c r="I228" s="25"/>
      <c r="J228" s="25"/>
      <c r="K228" s="25"/>
    </row>
    <row r="229" spans="1:11" hidden="1">
      <c r="A229" s="23"/>
      <c r="B229" s="23"/>
      <c r="C229" s="23" t="s">
        <v>460</v>
      </c>
      <c r="D229" s="23"/>
      <c r="E229" s="23"/>
      <c r="F229" s="23"/>
      <c r="G229" s="23"/>
      <c r="H229" s="23" t="s">
        <v>461</v>
      </c>
      <c r="I229" s="25"/>
      <c r="J229" s="25"/>
      <c r="K229" s="25"/>
    </row>
    <row r="230" spans="1:11" hidden="1">
      <c r="A230" s="25"/>
      <c r="B230" s="25"/>
      <c r="C230" s="25"/>
      <c r="D230" s="25"/>
      <c r="E230" s="25"/>
      <c r="F230" s="25"/>
      <c r="G230" s="25"/>
      <c r="H230" s="25"/>
      <c r="I230" s="25"/>
      <c r="J230" s="25"/>
    </row>
    <row r="231" spans="1:11" hidden="1">
      <c r="A231" s="25"/>
      <c r="B231" s="25"/>
      <c r="C231" s="25"/>
      <c r="D231" s="25"/>
      <c r="E231" s="25"/>
      <c r="F231" s="25"/>
      <c r="G231" s="25"/>
      <c r="H231" s="25"/>
      <c r="I231" s="25"/>
      <c r="J231" s="25"/>
    </row>
    <row r="232" spans="1:11" hidden="1">
      <c r="A232" s="25"/>
      <c r="B232" s="25"/>
      <c r="C232" s="25"/>
      <c r="D232" s="25"/>
      <c r="E232" s="25"/>
      <c r="F232" s="25"/>
      <c r="G232" s="25"/>
      <c r="H232" s="25"/>
      <c r="I232" s="25"/>
      <c r="J232" s="25"/>
    </row>
    <row r="233" spans="1:11" ht="24.95" customHeight="1">
      <c r="A233" s="29"/>
      <c r="B233" s="29" t="b">
        <v>1</v>
      </c>
      <c r="C233" s="34" t="s">
        <v>2479</v>
      </c>
      <c r="D233" s="29"/>
      <c r="E233" s="29"/>
      <c r="F233" s="29"/>
      <c r="G233" s="29"/>
      <c r="H233" s="29"/>
      <c r="I233" s="22"/>
      <c r="J233" s="22"/>
      <c r="K233" s="22"/>
    </row>
    <row r="234" spans="1:11" hidden="1">
      <c r="A234" s="29"/>
      <c r="B234" s="29"/>
      <c r="C234" s="29"/>
      <c r="D234" s="29"/>
      <c r="E234" s="29"/>
      <c r="F234" s="29"/>
      <c r="G234" s="29"/>
      <c r="H234" s="29"/>
      <c r="I234" s="22"/>
      <c r="J234" s="22"/>
      <c r="K234" s="22"/>
    </row>
    <row r="235" spans="1:11" hidden="1">
      <c r="A235" s="29"/>
      <c r="B235" s="29"/>
      <c r="C235" s="29"/>
      <c r="D235" s="29"/>
      <c r="E235" s="29"/>
      <c r="F235" s="29"/>
      <c r="G235" s="29"/>
      <c r="H235" s="29"/>
      <c r="I235" s="22"/>
      <c r="J235" s="22"/>
      <c r="K235" s="22"/>
    </row>
    <row r="236" spans="1:11">
      <c r="A236" s="23"/>
      <c r="B236" s="23"/>
      <c r="C236" s="23" t="s">
        <v>438</v>
      </c>
      <c r="D236" s="23" t="s">
        <v>439</v>
      </c>
      <c r="E236" s="23"/>
      <c r="F236" s="23"/>
      <c r="G236" s="23" t="s">
        <v>440</v>
      </c>
      <c r="H236" s="23" t="s">
        <v>441</v>
      </c>
      <c r="I236" s="25"/>
      <c r="J236" s="25"/>
      <c r="K236" s="25"/>
    </row>
    <row r="237" spans="1:11" ht="24.95" customHeight="1">
      <c r="A237" s="23"/>
      <c r="B237" s="23"/>
      <c r="C237" s="23" t="s">
        <v>442</v>
      </c>
      <c r="D237" s="24" t="s">
        <v>3012</v>
      </c>
      <c r="E237" s="73" t="s">
        <v>3030</v>
      </c>
      <c r="F237" s="73" t="s">
        <v>3030</v>
      </c>
      <c r="G237" s="25"/>
      <c r="H237" s="23"/>
      <c r="I237" s="25"/>
      <c r="J237" s="25"/>
      <c r="K237" s="25"/>
    </row>
    <row r="238" spans="1:11" ht="24.95" customHeight="1">
      <c r="A238" s="23"/>
      <c r="B238" s="23"/>
      <c r="C238" s="23" t="s">
        <v>443</v>
      </c>
      <c r="D238" s="24"/>
      <c r="E238" s="26" t="str">
        <f>TEXT(DATE(MID(E240,7,4),MID(E240,4,2),MID(E240,1,2)),"dd/MM/yyyy")&amp;" - "&amp;TEXT(DATE(MID(E241,7,4),MID(E241,4,2),MID(E241,1,2)),"dd/MM/yyyy")</f>
        <v>01/01/2021 - 30/06/2021</v>
      </c>
      <c r="F238" s="26" t="str">
        <f>TEXT(DATE(MID(F240,7,4),MID(F240,4,2),MID(F240,1,2)),"dd/MM/yyyy")&amp;" - "&amp;TEXT(DATE(MID(F241,7,4),MID(F241,4,2),MID(F241,1,2)),"dd/MM/yyyy")</f>
        <v>01/01/2020 - 31/12/2020</v>
      </c>
      <c r="G238" s="25"/>
      <c r="H238" s="23"/>
      <c r="I238" s="25"/>
      <c r="J238" s="25"/>
      <c r="K238" s="25"/>
    </row>
    <row r="239" spans="1:11" ht="24.95" customHeight="1">
      <c r="A239" s="23"/>
      <c r="B239" s="23"/>
      <c r="C239" s="23" t="s">
        <v>444</v>
      </c>
      <c r="D239" s="24"/>
      <c r="E239" s="26" t="str">
        <f>StartUp!$E$8</f>
        <v>JOD</v>
      </c>
      <c r="F239" s="26" t="str">
        <f>StartUp!$E$8</f>
        <v>JOD</v>
      </c>
      <c r="G239" s="25"/>
      <c r="H239" s="23"/>
      <c r="I239" s="25"/>
      <c r="J239" s="25"/>
      <c r="K239" s="25"/>
    </row>
    <row r="240" spans="1:11" ht="24.95" hidden="1" customHeight="1">
      <c r="A240" s="23"/>
      <c r="B240" s="23"/>
      <c r="C240" s="23" t="s">
        <v>445</v>
      </c>
      <c r="D240" s="27"/>
      <c r="E240" s="28" t="s">
        <v>2582</v>
      </c>
      <c r="F240" s="28" t="s">
        <v>2608</v>
      </c>
      <c r="G240" s="25"/>
      <c r="H240" s="23"/>
      <c r="I240" s="25"/>
      <c r="J240" s="25"/>
      <c r="K240" s="25"/>
    </row>
    <row r="241" spans="1:11" ht="24.95" hidden="1" customHeight="1">
      <c r="A241" s="23"/>
      <c r="B241" s="23"/>
      <c r="C241" s="23" t="s">
        <v>446</v>
      </c>
      <c r="D241" s="27"/>
      <c r="E241" s="28" t="s">
        <v>2541</v>
      </c>
      <c r="F241" s="28" t="s">
        <v>2609</v>
      </c>
      <c r="G241" s="25"/>
      <c r="H241" s="23"/>
      <c r="I241" s="25"/>
      <c r="J241" s="25"/>
      <c r="K241" s="25"/>
    </row>
    <row r="242" spans="1:11">
      <c r="A242" s="23"/>
      <c r="B242" s="23"/>
      <c r="C242" s="23" t="s">
        <v>440</v>
      </c>
      <c r="D242" s="153"/>
      <c r="E242" s="25"/>
      <c r="F242" s="25"/>
      <c r="G242" s="25"/>
      <c r="H242" s="23"/>
      <c r="I242" s="25"/>
      <c r="J242" s="25"/>
      <c r="K242" s="25"/>
    </row>
    <row r="243" spans="1:11">
      <c r="A243" s="23"/>
      <c r="B243" s="23"/>
      <c r="C243" s="23"/>
      <c r="D243" s="82" t="s">
        <v>3071</v>
      </c>
      <c r="E243" s="87"/>
      <c r="F243" s="87"/>
      <c r="G243" s="25"/>
      <c r="H243" s="23"/>
      <c r="I243" s="25"/>
      <c r="J243" s="25"/>
      <c r="K243" s="25"/>
    </row>
    <row r="244" spans="1:11">
      <c r="A244" s="23" t="s">
        <v>776</v>
      </c>
      <c r="B244" s="23"/>
      <c r="C244" s="23"/>
      <c r="D244" s="142" t="s">
        <v>3072</v>
      </c>
      <c r="E244" s="146"/>
      <c r="F244" s="146"/>
      <c r="H244" s="23"/>
      <c r="I244" s="25"/>
      <c r="J244" s="25"/>
      <c r="K244" s="25"/>
    </row>
    <row r="245" spans="1:11">
      <c r="A245" s="23" t="s">
        <v>777</v>
      </c>
      <c r="B245" s="23"/>
      <c r="C245" s="23"/>
      <c r="D245" s="142" t="s">
        <v>3073</v>
      </c>
      <c r="E245" s="146"/>
      <c r="F245" s="146"/>
      <c r="H245" s="23"/>
      <c r="I245" s="25"/>
      <c r="J245" s="25"/>
      <c r="K245" s="25"/>
    </row>
    <row r="246" spans="1:11">
      <c r="A246" s="23" t="s">
        <v>778</v>
      </c>
      <c r="B246" s="23"/>
      <c r="C246" s="23"/>
      <c r="D246" s="142" t="s">
        <v>3074</v>
      </c>
      <c r="E246" s="146"/>
      <c r="F246" s="146"/>
      <c r="H246" s="23"/>
      <c r="I246" s="25"/>
      <c r="J246" s="25"/>
      <c r="K246" s="25"/>
    </row>
    <row r="247" spans="1:11">
      <c r="A247" s="23" t="s">
        <v>779</v>
      </c>
      <c r="B247" s="23"/>
      <c r="C247" s="23"/>
      <c r="D247" s="142" t="s">
        <v>3075</v>
      </c>
      <c r="E247" s="146"/>
      <c r="F247" s="146"/>
      <c r="H247" s="23"/>
      <c r="I247" s="25"/>
      <c r="J247" s="25"/>
      <c r="K247" s="25"/>
    </row>
    <row r="248" spans="1:11">
      <c r="A248" s="23" t="s">
        <v>780</v>
      </c>
      <c r="B248" s="23"/>
      <c r="C248" s="23"/>
      <c r="D248" s="142" t="s">
        <v>3076</v>
      </c>
      <c r="E248" s="146"/>
      <c r="F248" s="146"/>
      <c r="H248" s="23"/>
      <c r="I248" s="25"/>
      <c r="J248" s="25"/>
      <c r="K248" s="25"/>
    </row>
    <row r="249" spans="1:11">
      <c r="A249" s="23" t="s">
        <v>781</v>
      </c>
      <c r="B249" s="23"/>
      <c r="C249" s="23"/>
      <c r="D249" s="142" t="s">
        <v>3077</v>
      </c>
      <c r="E249" s="146"/>
      <c r="F249" s="146"/>
      <c r="H249" s="23"/>
      <c r="I249" s="25"/>
      <c r="J249" s="25"/>
      <c r="K249" s="25"/>
    </row>
    <row r="250" spans="1:11">
      <c r="A250" s="23" t="s">
        <v>782</v>
      </c>
      <c r="B250" s="23"/>
      <c r="C250" s="23"/>
      <c r="D250" s="142" t="s">
        <v>3078</v>
      </c>
      <c r="E250" s="151">
        <f>SUM(E244:E249)</f>
        <v>0</v>
      </c>
      <c r="F250" s="151">
        <f>SUM(F244:F249)</f>
        <v>0</v>
      </c>
      <c r="H250" s="23"/>
      <c r="I250" s="25"/>
      <c r="J250" s="25"/>
      <c r="K250" s="25"/>
    </row>
    <row r="251" spans="1:11">
      <c r="A251" s="23" t="s">
        <v>783</v>
      </c>
      <c r="B251" s="23"/>
      <c r="C251" s="23"/>
      <c r="D251" s="142" t="s">
        <v>3079</v>
      </c>
      <c r="E251" s="146"/>
      <c r="F251" s="146"/>
      <c r="H251" s="23"/>
      <c r="I251" s="25"/>
      <c r="J251" s="25"/>
      <c r="K251" s="25"/>
    </row>
    <row r="252" spans="1:11">
      <c r="A252" s="23" t="s">
        <v>784</v>
      </c>
      <c r="B252" s="23"/>
      <c r="C252" s="23"/>
      <c r="D252" s="142" t="s">
        <v>3080</v>
      </c>
      <c r="E252" s="146"/>
      <c r="F252" s="146"/>
      <c r="H252" s="23"/>
      <c r="I252" s="25"/>
      <c r="J252" s="25"/>
      <c r="K252" s="25"/>
    </row>
    <row r="253" spans="1:11">
      <c r="A253" s="23" t="s">
        <v>761</v>
      </c>
      <c r="B253" s="23"/>
      <c r="C253" s="23"/>
      <c r="D253" s="142" t="s">
        <v>3081</v>
      </c>
      <c r="E253" s="151">
        <f>E250-E251-E252</f>
        <v>0</v>
      </c>
      <c r="F253" s="151">
        <f>F250-F251-F252</f>
        <v>0</v>
      </c>
      <c r="H253" s="23"/>
      <c r="I253" s="25"/>
      <c r="J253" s="25"/>
      <c r="K253" s="25"/>
    </row>
    <row r="254" spans="1:11" hidden="1">
      <c r="A254" s="23"/>
      <c r="B254" s="23"/>
      <c r="C254" s="23" t="s">
        <v>440</v>
      </c>
      <c r="D254" s="25"/>
      <c r="E254" s="25"/>
      <c r="F254" s="25"/>
      <c r="G254" s="25"/>
      <c r="H254" s="23"/>
      <c r="I254" s="25"/>
      <c r="J254" s="25"/>
      <c r="K254" s="25"/>
    </row>
    <row r="255" spans="1:11" hidden="1">
      <c r="A255" s="23"/>
      <c r="B255" s="23"/>
      <c r="C255" s="23" t="s">
        <v>460</v>
      </c>
      <c r="D255" s="23"/>
      <c r="E255" s="23"/>
      <c r="F255" s="23"/>
      <c r="G255" s="23"/>
      <c r="H255" s="23" t="s">
        <v>461</v>
      </c>
      <c r="I255" s="25"/>
      <c r="J255" s="25"/>
      <c r="K255" s="25"/>
    </row>
    <row r="256" spans="1:11" hidden="1">
      <c r="A256" s="25"/>
      <c r="B256" s="25"/>
      <c r="C256" s="25"/>
      <c r="D256" s="25"/>
      <c r="E256" s="25"/>
      <c r="F256" s="25"/>
      <c r="G256" s="25"/>
      <c r="H256" s="25"/>
      <c r="I256" s="25"/>
      <c r="J256" s="25"/>
    </row>
    <row r="257" spans="1:11" hidden="1">
      <c r="A257" s="25"/>
      <c r="B257" s="25"/>
      <c r="C257" s="25"/>
      <c r="D257" s="25"/>
      <c r="E257" s="25"/>
      <c r="F257" s="25"/>
      <c r="G257" s="25"/>
      <c r="H257" s="25"/>
      <c r="I257" s="25"/>
      <c r="J257" s="25"/>
    </row>
    <row r="258" spans="1:11" hidden="1">
      <c r="A258" s="25"/>
      <c r="B258" s="25"/>
      <c r="C258" s="25"/>
      <c r="D258" s="25"/>
      <c r="E258" s="25"/>
      <c r="F258" s="25"/>
      <c r="G258" s="25"/>
      <c r="H258" s="25"/>
      <c r="I258" s="25"/>
      <c r="J258" s="25"/>
    </row>
    <row r="259" spans="1:11" ht="24.95" customHeight="1">
      <c r="A259" s="23"/>
      <c r="B259" s="23" t="b">
        <v>1</v>
      </c>
      <c r="C259" s="60" t="s">
        <v>2478</v>
      </c>
      <c r="D259" s="23"/>
      <c r="E259" s="23"/>
      <c r="F259" s="23"/>
      <c r="G259" s="23"/>
      <c r="H259" s="23"/>
      <c r="I259" s="25"/>
      <c r="J259" s="25"/>
      <c r="K259" s="25"/>
    </row>
    <row r="260" spans="1:11" hidden="1">
      <c r="A260" s="23"/>
      <c r="B260" s="23"/>
      <c r="C260" s="23"/>
      <c r="D260" s="23"/>
      <c r="E260" s="23"/>
      <c r="F260" s="23"/>
      <c r="G260" s="23"/>
      <c r="H260" s="23"/>
      <c r="I260" s="25"/>
      <c r="J260" s="25"/>
      <c r="K260" s="25"/>
    </row>
    <row r="261" spans="1:11" hidden="1">
      <c r="A261" s="23"/>
      <c r="B261" s="23"/>
      <c r="C261" s="23"/>
      <c r="D261" s="23"/>
      <c r="E261" s="23"/>
      <c r="F261" s="23"/>
      <c r="G261" s="23"/>
      <c r="H261" s="23"/>
      <c r="I261" s="25"/>
      <c r="J261" s="25"/>
      <c r="K261" s="25"/>
    </row>
    <row r="262" spans="1:11">
      <c r="A262" s="29"/>
      <c r="B262" s="29"/>
      <c r="C262" s="29" t="s">
        <v>438</v>
      </c>
      <c r="D262" s="29" t="s">
        <v>439</v>
      </c>
      <c r="E262" s="29"/>
      <c r="F262" s="29"/>
      <c r="G262" s="29" t="s">
        <v>440</v>
      </c>
      <c r="H262" s="29" t="s">
        <v>441</v>
      </c>
      <c r="I262" s="22"/>
      <c r="J262" s="22"/>
      <c r="K262" s="22"/>
    </row>
    <row r="263" spans="1:11" ht="24.95" customHeight="1">
      <c r="A263" s="29"/>
      <c r="B263" s="29"/>
      <c r="C263" s="29" t="s">
        <v>442</v>
      </c>
      <c r="D263" s="24" t="s">
        <v>3012</v>
      </c>
      <c r="E263" s="73" t="s">
        <v>3030</v>
      </c>
      <c r="F263" s="73" t="s">
        <v>3030</v>
      </c>
      <c r="G263" s="22"/>
      <c r="H263" s="29"/>
      <c r="I263" s="22"/>
      <c r="J263" s="22"/>
      <c r="K263" s="22"/>
    </row>
    <row r="264" spans="1:11" ht="24.95" customHeight="1">
      <c r="A264" s="30"/>
      <c r="B264" s="30"/>
      <c r="C264" s="30" t="s">
        <v>443</v>
      </c>
      <c r="D264" s="24"/>
      <c r="E264" s="26" t="str">
        <f>TEXT(DATE(MID(E266,7,4),MID(E266,4,2),MID(E266,1,2)),"dd/MM/yyyy")&amp;" - "&amp;TEXT(DATE(MID(E267,7,4),MID(E267,4,2),MID(E267,1,2)),"dd/MM/yyyy")</f>
        <v>01/01/2021 - 30/06/2021</v>
      </c>
      <c r="F264" s="26" t="str">
        <f>TEXT(DATE(MID(F266,7,4),MID(F266,4,2),MID(F266,1,2)),"dd/MM/yyyy")&amp;" - "&amp;TEXT(DATE(MID(F267,7,4),MID(F267,4,2),MID(F267,1,2)),"dd/MM/yyyy")</f>
        <v>01/01/2020 - 31/12/2020</v>
      </c>
      <c r="G264" s="31"/>
      <c r="H264" s="30"/>
      <c r="I264" s="31"/>
      <c r="J264" s="31"/>
      <c r="K264" s="31"/>
    </row>
    <row r="265" spans="1:11" ht="24.95" customHeight="1">
      <c r="A265" s="30"/>
      <c r="B265" s="30"/>
      <c r="C265" s="30" t="s">
        <v>444</v>
      </c>
      <c r="D265" s="24"/>
      <c r="E265" s="26" t="str">
        <f>StartUp!$E$8</f>
        <v>JOD</v>
      </c>
      <c r="F265" s="26" t="str">
        <f>StartUp!$E$8</f>
        <v>JOD</v>
      </c>
      <c r="G265" s="31"/>
      <c r="H265" s="30"/>
      <c r="I265" s="31"/>
      <c r="J265" s="31"/>
      <c r="K265" s="31"/>
    </row>
    <row r="266" spans="1:11" ht="24.95" hidden="1" customHeight="1">
      <c r="A266" s="30"/>
      <c r="B266" s="30"/>
      <c r="C266" s="30" t="s">
        <v>445</v>
      </c>
      <c r="D266" s="27"/>
      <c r="E266" s="28" t="s">
        <v>2582</v>
      </c>
      <c r="F266" s="28" t="s">
        <v>2608</v>
      </c>
      <c r="G266" s="31"/>
      <c r="H266" s="30"/>
      <c r="I266" s="31"/>
      <c r="J266" s="31"/>
      <c r="K266" s="31"/>
    </row>
    <row r="267" spans="1:11" ht="24.95" hidden="1" customHeight="1">
      <c r="A267" s="30"/>
      <c r="B267" s="30"/>
      <c r="C267" s="30" t="s">
        <v>446</v>
      </c>
      <c r="D267" s="27"/>
      <c r="E267" s="28" t="s">
        <v>2541</v>
      </c>
      <c r="F267" s="28" t="s">
        <v>2609</v>
      </c>
      <c r="G267" s="31"/>
      <c r="H267" s="30"/>
      <c r="I267" s="31"/>
      <c r="J267" s="31"/>
      <c r="K267" s="31"/>
    </row>
    <row r="268" spans="1:11">
      <c r="A268" s="29"/>
      <c r="B268" s="29"/>
      <c r="C268" s="29" t="s">
        <v>440</v>
      </c>
      <c r="D268" s="76"/>
      <c r="E268" s="22"/>
      <c r="F268" s="22"/>
      <c r="G268" s="22"/>
      <c r="H268" s="29"/>
      <c r="I268" s="22"/>
      <c r="J268" s="22"/>
      <c r="K268" s="22"/>
    </row>
    <row r="269" spans="1:11" ht="25.5">
      <c r="A269" s="29"/>
      <c r="B269" s="29"/>
      <c r="C269" s="29"/>
      <c r="D269" s="82" t="s">
        <v>3065</v>
      </c>
      <c r="E269" s="87"/>
      <c r="F269" s="87"/>
      <c r="G269" s="22"/>
      <c r="H269" s="29"/>
      <c r="I269" s="22"/>
      <c r="J269" s="22"/>
      <c r="K269" s="22"/>
    </row>
    <row r="270" spans="1:11">
      <c r="A270" s="29" t="s">
        <v>663</v>
      </c>
      <c r="B270" s="29"/>
      <c r="C270" s="29"/>
      <c r="D270" s="142" t="s">
        <v>3066</v>
      </c>
      <c r="E270" s="146"/>
      <c r="F270" s="146"/>
      <c r="G270" s="22"/>
      <c r="H270" s="29"/>
      <c r="I270" s="22"/>
      <c r="J270" s="22"/>
      <c r="K270" s="22"/>
    </row>
    <row r="271" spans="1:11">
      <c r="A271" s="29" t="s">
        <v>664</v>
      </c>
      <c r="B271" s="29"/>
      <c r="C271" s="29"/>
      <c r="D271" s="142" t="s">
        <v>3067</v>
      </c>
      <c r="E271" s="146"/>
      <c r="F271" s="146"/>
      <c r="H271" s="29"/>
      <c r="I271" s="22"/>
      <c r="J271" s="22"/>
      <c r="K271" s="22"/>
    </row>
    <row r="272" spans="1:11">
      <c r="A272" s="29" t="s">
        <v>665</v>
      </c>
      <c r="B272" s="29"/>
      <c r="C272" s="29"/>
      <c r="D272" s="142" t="s">
        <v>3068</v>
      </c>
      <c r="E272" s="146"/>
      <c r="F272" s="146"/>
      <c r="H272" s="29"/>
      <c r="I272" s="22"/>
      <c r="J272" s="22"/>
      <c r="K272" s="22"/>
    </row>
    <row r="273" spans="1:11">
      <c r="A273" s="29" t="s">
        <v>666</v>
      </c>
      <c r="B273" s="29"/>
      <c r="C273" s="29"/>
      <c r="D273" s="142" t="s">
        <v>3069</v>
      </c>
      <c r="E273" s="146"/>
      <c r="F273" s="146"/>
      <c r="H273" s="29"/>
      <c r="I273" s="22"/>
      <c r="J273" s="22"/>
      <c r="K273" s="22"/>
    </row>
    <row r="274" spans="1:11">
      <c r="A274" s="29" t="s">
        <v>667</v>
      </c>
      <c r="B274" s="29"/>
      <c r="C274" s="29"/>
      <c r="D274" s="142" t="s">
        <v>3070</v>
      </c>
      <c r="E274" s="151">
        <f>E270+E271-E272+E273</f>
        <v>0</v>
      </c>
      <c r="F274" s="151">
        <f>F270+F271-F272+F273</f>
        <v>0</v>
      </c>
      <c r="H274" s="29"/>
      <c r="I274" s="22"/>
      <c r="J274" s="22"/>
      <c r="K274" s="22"/>
    </row>
    <row r="275" spans="1:11" hidden="1">
      <c r="A275" s="29"/>
      <c r="B275" s="29"/>
      <c r="C275" s="29" t="s">
        <v>440</v>
      </c>
      <c r="D275" s="22"/>
      <c r="E275" s="22"/>
      <c r="F275" s="22"/>
      <c r="G275" s="22"/>
      <c r="H275" s="29"/>
      <c r="I275" s="22"/>
      <c r="J275" s="22"/>
      <c r="K275" s="22"/>
    </row>
    <row r="276" spans="1:11" hidden="1">
      <c r="A276" s="29"/>
      <c r="B276" s="29"/>
      <c r="C276" s="29" t="s">
        <v>460</v>
      </c>
      <c r="D276" s="29"/>
      <c r="E276" s="29"/>
      <c r="F276" s="29"/>
      <c r="G276" s="29"/>
      <c r="H276" s="29" t="s">
        <v>461</v>
      </c>
      <c r="I276" s="22"/>
      <c r="J276" s="22"/>
      <c r="K276" s="22"/>
    </row>
    <row r="277" spans="1:11" hidden="1">
      <c r="A277" s="22"/>
      <c r="B277" s="22"/>
      <c r="C277" s="22"/>
      <c r="D277" s="22"/>
      <c r="E277" s="22"/>
      <c r="F277" s="22"/>
      <c r="G277" s="22"/>
      <c r="H277" s="22"/>
      <c r="I277" s="22"/>
      <c r="J277" s="22"/>
    </row>
    <row r="278" spans="1:11" hidden="1">
      <c r="A278" s="22"/>
      <c r="B278" s="22"/>
      <c r="C278" s="22"/>
      <c r="D278" s="22"/>
      <c r="E278" s="22"/>
      <c r="F278" s="22"/>
      <c r="G278" s="22"/>
      <c r="H278" s="22"/>
      <c r="I278" s="22"/>
      <c r="J278" s="22"/>
    </row>
    <row r="279" spans="1:11" hidden="1">
      <c r="A279" s="22"/>
      <c r="B279" s="22"/>
      <c r="C279" s="22"/>
      <c r="D279" s="22"/>
      <c r="E279" s="22"/>
      <c r="F279" s="22"/>
      <c r="G279" s="22"/>
      <c r="H279" s="22"/>
      <c r="I279" s="22"/>
      <c r="J279" s="22"/>
    </row>
    <row r="280" spans="1:11" ht="24.95" customHeight="1">
      <c r="A280" s="29"/>
      <c r="B280" s="29" t="b">
        <v>1</v>
      </c>
      <c r="C280" s="34" t="s">
        <v>2477</v>
      </c>
      <c r="D280" s="29"/>
      <c r="E280" s="29"/>
      <c r="F280" s="29"/>
      <c r="G280" s="29"/>
      <c r="H280" s="29"/>
      <c r="I280" s="22"/>
      <c r="J280" s="22"/>
      <c r="K280" s="22"/>
    </row>
    <row r="281" spans="1:11" hidden="1">
      <c r="A281" s="29"/>
      <c r="B281" s="29"/>
      <c r="C281" s="29"/>
      <c r="D281" s="29"/>
      <c r="E281" s="29"/>
      <c r="F281" s="29"/>
      <c r="G281" s="29"/>
      <c r="H281" s="29"/>
      <c r="I281" s="22"/>
      <c r="J281" s="22"/>
      <c r="K281" s="22"/>
    </row>
    <row r="282" spans="1:11" hidden="1">
      <c r="A282" s="29"/>
      <c r="B282" s="29"/>
      <c r="C282" s="29"/>
      <c r="D282" s="29"/>
      <c r="E282" s="29"/>
      <c r="F282" s="29"/>
      <c r="G282" s="29"/>
      <c r="H282" s="29"/>
      <c r="I282" s="22"/>
      <c r="J282" s="22"/>
      <c r="K282" s="22"/>
    </row>
    <row r="283" spans="1:11">
      <c r="A283" s="29"/>
      <c r="B283" s="29"/>
      <c r="C283" s="29" t="s">
        <v>438</v>
      </c>
      <c r="D283" s="29" t="s">
        <v>439</v>
      </c>
      <c r="E283" s="29"/>
      <c r="F283" s="29"/>
      <c r="G283" s="29" t="s">
        <v>440</v>
      </c>
      <c r="H283" s="29" t="s">
        <v>441</v>
      </c>
      <c r="I283" s="22"/>
      <c r="J283" s="22"/>
      <c r="K283" s="22"/>
    </row>
    <row r="284" spans="1:11" ht="24.95" customHeight="1">
      <c r="A284" s="29"/>
      <c r="B284" s="29"/>
      <c r="C284" s="29" t="s">
        <v>442</v>
      </c>
      <c r="D284" s="24" t="s">
        <v>3012</v>
      </c>
      <c r="E284" s="73" t="s">
        <v>3030</v>
      </c>
      <c r="F284" s="73" t="s">
        <v>3030</v>
      </c>
      <c r="G284" s="22"/>
      <c r="H284" s="29"/>
      <c r="I284" s="22"/>
      <c r="J284" s="22"/>
      <c r="K284" s="22"/>
    </row>
    <row r="285" spans="1:11" ht="24.95" customHeight="1">
      <c r="A285" s="30"/>
      <c r="B285" s="30"/>
      <c r="C285" s="30" t="s">
        <v>443</v>
      </c>
      <c r="D285" s="24"/>
      <c r="E285" s="26" t="str">
        <f>TEXT(DATE(MID(E287,7,4),MID(E287,4,2),MID(E287,1,2)),"dd/MM/yyyy")&amp;" - "&amp;TEXT(DATE(MID(E288,7,4),MID(E288,4,2),MID(E288,1,2)),"dd/MM/yyyy")</f>
        <v>01/01/2021 - 30/06/2021</v>
      </c>
      <c r="F285" s="26" t="str">
        <f>TEXT(DATE(MID(F287,7,4),MID(F287,4,2),MID(F287,1,2)),"dd/MM/yyyy")&amp;" - "&amp;TEXT(DATE(MID(F288,7,4),MID(F288,4,2),MID(F288,1,2)),"dd/MM/yyyy")</f>
        <v>01/01/2020 - 31/12/2020</v>
      </c>
      <c r="G285" s="31"/>
      <c r="H285" s="30"/>
      <c r="I285" s="31"/>
      <c r="J285" s="31"/>
      <c r="K285" s="31"/>
    </row>
    <row r="286" spans="1:11" ht="24.95" customHeight="1">
      <c r="A286" s="30"/>
      <c r="B286" s="30"/>
      <c r="C286" s="30" t="s">
        <v>444</v>
      </c>
      <c r="D286" s="24"/>
      <c r="E286" s="26" t="str">
        <f>StartUp!$E$8</f>
        <v>JOD</v>
      </c>
      <c r="F286" s="26" t="str">
        <f>StartUp!$E$8</f>
        <v>JOD</v>
      </c>
      <c r="G286" s="31"/>
      <c r="H286" s="30"/>
      <c r="I286" s="31"/>
      <c r="J286" s="31"/>
      <c r="K286" s="31"/>
    </row>
    <row r="287" spans="1:11" ht="24.95" hidden="1" customHeight="1">
      <c r="A287" s="30"/>
      <c r="B287" s="30"/>
      <c r="C287" s="30" t="s">
        <v>445</v>
      </c>
      <c r="D287" s="27"/>
      <c r="E287" s="28" t="s">
        <v>2582</v>
      </c>
      <c r="F287" s="28" t="s">
        <v>2608</v>
      </c>
      <c r="G287" s="31"/>
      <c r="H287" s="30"/>
      <c r="I287" s="31"/>
      <c r="J287" s="31"/>
      <c r="K287" s="31"/>
    </row>
    <row r="288" spans="1:11" ht="24.95" hidden="1" customHeight="1">
      <c r="A288" s="30"/>
      <c r="B288" s="30"/>
      <c r="C288" s="30" t="s">
        <v>446</v>
      </c>
      <c r="D288" s="27"/>
      <c r="E288" s="28" t="s">
        <v>2541</v>
      </c>
      <c r="F288" s="28" t="s">
        <v>2609</v>
      </c>
      <c r="G288" s="31"/>
      <c r="H288" s="30"/>
      <c r="I288" s="31"/>
      <c r="J288" s="31"/>
      <c r="K288" s="31"/>
    </row>
    <row r="289" spans="1:11">
      <c r="A289" s="29"/>
      <c r="B289" s="29"/>
      <c r="C289" s="29" t="s">
        <v>440</v>
      </c>
      <c r="D289" s="76"/>
      <c r="E289" s="22"/>
      <c r="F289" s="22"/>
      <c r="G289" s="22"/>
      <c r="H289" s="29"/>
      <c r="I289" s="22"/>
      <c r="J289" s="22"/>
      <c r="K289" s="22"/>
    </row>
    <row r="290" spans="1:11">
      <c r="A290" s="29"/>
      <c r="B290" s="29"/>
      <c r="C290" s="29"/>
      <c r="D290" s="82" t="s">
        <v>3058</v>
      </c>
      <c r="E290" s="87"/>
      <c r="F290" s="87"/>
      <c r="G290" s="22"/>
      <c r="H290" s="29"/>
      <c r="I290" s="22"/>
      <c r="J290" s="22"/>
      <c r="K290" s="22"/>
    </row>
    <row r="291" spans="1:11">
      <c r="A291" s="29" t="s">
        <v>668</v>
      </c>
      <c r="B291" s="29"/>
      <c r="C291" s="29"/>
      <c r="D291" s="142" t="s">
        <v>3059</v>
      </c>
      <c r="E291" s="146"/>
      <c r="F291" s="146"/>
      <c r="H291" s="29"/>
      <c r="I291" s="22"/>
      <c r="J291" s="22"/>
      <c r="K291" s="22"/>
    </row>
    <row r="292" spans="1:11">
      <c r="A292" s="29" t="s">
        <v>669</v>
      </c>
      <c r="B292" s="29"/>
      <c r="C292" s="29"/>
      <c r="D292" s="142" t="s">
        <v>3060</v>
      </c>
      <c r="E292" s="146"/>
      <c r="F292" s="146"/>
      <c r="H292" s="29"/>
      <c r="I292" s="22"/>
      <c r="J292" s="22"/>
      <c r="K292" s="22"/>
    </row>
    <row r="293" spans="1:11">
      <c r="A293" s="29" t="s">
        <v>670</v>
      </c>
      <c r="B293" s="29"/>
      <c r="C293" s="29"/>
      <c r="D293" s="142" t="s">
        <v>3061</v>
      </c>
      <c r="E293" s="146"/>
      <c r="F293" s="146"/>
      <c r="H293" s="29"/>
      <c r="I293" s="22"/>
      <c r="J293" s="22"/>
      <c r="K293" s="22"/>
    </row>
    <row r="294" spans="1:11">
      <c r="A294" s="29" t="s">
        <v>671</v>
      </c>
      <c r="B294" s="29"/>
      <c r="C294" s="29"/>
      <c r="D294" s="142" t="s">
        <v>3062</v>
      </c>
      <c r="E294" s="146"/>
      <c r="F294" s="146"/>
      <c r="H294" s="29"/>
      <c r="I294" s="22"/>
      <c r="J294" s="22"/>
      <c r="K294" s="22"/>
    </row>
    <row r="295" spans="1:11">
      <c r="A295" s="29" t="s">
        <v>672</v>
      </c>
      <c r="B295" s="29"/>
      <c r="C295" s="29"/>
      <c r="D295" s="142" t="s">
        <v>3063</v>
      </c>
      <c r="E295" s="146"/>
      <c r="F295" s="146"/>
      <c r="H295" s="29"/>
      <c r="I295" s="22"/>
      <c r="J295" s="22"/>
      <c r="K295" s="22"/>
    </row>
    <row r="296" spans="1:11">
      <c r="A296" s="29" t="s">
        <v>673</v>
      </c>
      <c r="B296" s="29"/>
      <c r="C296" s="29"/>
      <c r="D296" s="142" t="s">
        <v>3064</v>
      </c>
      <c r="E296" s="151">
        <f>SUM(E291:E295)</f>
        <v>0</v>
      </c>
      <c r="F296" s="151">
        <f>SUM(F291:F295)</f>
        <v>0</v>
      </c>
      <c r="H296" s="29"/>
      <c r="I296" s="22"/>
      <c r="J296" s="22"/>
      <c r="K296" s="22"/>
    </row>
    <row r="297" spans="1:11" hidden="1">
      <c r="A297" s="29"/>
      <c r="B297" s="29"/>
      <c r="C297" s="29" t="s">
        <v>440</v>
      </c>
      <c r="D297" s="22"/>
      <c r="E297" s="22"/>
      <c r="F297" s="22"/>
      <c r="G297" s="22"/>
      <c r="H297" s="29"/>
      <c r="I297" s="22"/>
      <c r="J297" s="22"/>
      <c r="K297" s="22"/>
    </row>
    <row r="298" spans="1:11" hidden="1">
      <c r="A298" s="29"/>
      <c r="B298" s="29"/>
      <c r="C298" s="29" t="s">
        <v>460</v>
      </c>
      <c r="D298" s="29"/>
      <c r="E298" s="29"/>
      <c r="F298" s="29"/>
      <c r="G298" s="29"/>
      <c r="H298" s="29" t="s">
        <v>461</v>
      </c>
      <c r="I298" s="22"/>
      <c r="J298" s="22"/>
      <c r="K298" s="22"/>
    </row>
    <row r="299" spans="1:11" hidden="1">
      <c r="A299" s="22"/>
      <c r="B299" s="22"/>
      <c r="C299" s="22"/>
      <c r="D299" s="22"/>
      <c r="E299" s="22"/>
      <c r="F299" s="22"/>
      <c r="G299" s="22"/>
      <c r="H299" s="22"/>
      <c r="I299" s="22"/>
      <c r="J299" s="22"/>
    </row>
    <row r="300" spans="1:11" hidden="1">
      <c r="A300" s="22"/>
      <c r="B300" s="22"/>
      <c r="C300" s="22"/>
      <c r="D300" s="22"/>
      <c r="E300" s="22"/>
      <c r="F300" s="22"/>
      <c r="G300" s="22"/>
      <c r="H300" s="22"/>
      <c r="I300" s="22"/>
      <c r="J300" s="22"/>
    </row>
    <row r="301" spans="1:11" hidden="1">
      <c r="A301" s="22"/>
      <c r="B301" s="22"/>
      <c r="C301" s="22"/>
      <c r="D301" s="22"/>
      <c r="E301" s="22"/>
      <c r="F301" s="22"/>
      <c r="G301" s="22"/>
      <c r="H301" s="22"/>
      <c r="I301" s="22"/>
      <c r="J301" s="22"/>
    </row>
    <row r="302" spans="1:11" ht="24.95" customHeight="1">
      <c r="A302" s="29"/>
      <c r="B302" s="29" t="b">
        <v>1</v>
      </c>
      <c r="C302" s="67" t="s">
        <v>2476</v>
      </c>
      <c r="D302" s="49"/>
      <c r="E302" s="29"/>
      <c r="F302" s="29"/>
      <c r="G302" s="29"/>
      <c r="H302" s="29"/>
      <c r="I302" s="22"/>
      <c r="J302" s="22"/>
      <c r="K302" s="22"/>
    </row>
    <row r="303" spans="1:11" hidden="1">
      <c r="A303" s="29"/>
      <c r="B303" s="29"/>
      <c r="C303" s="29"/>
      <c r="D303" s="29"/>
      <c r="E303" s="29"/>
      <c r="F303" s="29"/>
      <c r="G303" s="29"/>
      <c r="H303" s="29"/>
      <c r="I303" s="22"/>
      <c r="J303" s="22"/>
      <c r="K303" s="22"/>
    </row>
    <row r="304" spans="1:11" hidden="1">
      <c r="A304" s="29"/>
      <c r="B304" s="29"/>
      <c r="C304" s="29"/>
      <c r="D304" s="29"/>
      <c r="E304" s="29"/>
      <c r="F304" s="29"/>
      <c r="G304" s="29"/>
      <c r="H304" s="29"/>
      <c r="I304" s="22"/>
      <c r="J304" s="22"/>
      <c r="K304" s="22"/>
    </row>
    <row r="305" spans="1:11">
      <c r="A305" s="29"/>
      <c r="B305" s="29"/>
      <c r="C305" s="29" t="s">
        <v>438</v>
      </c>
      <c r="D305" s="29" t="s">
        <v>439</v>
      </c>
      <c r="E305" s="29"/>
      <c r="F305" s="29"/>
      <c r="G305" s="29" t="s">
        <v>440</v>
      </c>
      <c r="H305" s="29" t="s">
        <v>441</v>
      </c>
      <c r="I305" s="22"/>
      <c r="J305" s="22"/>
      <c r="K305" s="22"/>
    </row>
    <row r="306" spans="1:11" ht="24.95" customHeight="1">
      <c r="A306" s="29"/>
      <c r="B306" s="29"/>
      <c r="C306" s="29" t="s">
        <v>442</v>
      </c>
      <c r="D306" s="24" t="s">
        <v>3012</v>
      </c>
      <c r="E306" s="73" t="s">
        <v>3030</v>
      </c>
      <c r="F306" s="73" t="s">
        <v>3030</v>
      </c>
      <c r="G306" s="22"/>
      <c r="H306" s="29"/>
      <c r="I306" s="22"/>
      <c r="J306" s="22"/>
      <c r="K306" s="22"/>
    </row>
    <row r="307" spans="1:11" ht="24.95" customHeight="1">
      <c r="A307" s="30"/>
      <c r="B307" s="30"/>
      <c r="C307" s="30" t="s">
        <v>443</v>
      </c>
      <c r="D307" s="24"/>
      <c r="E307" s="26" t="str">
        <f>TEXT(DATE(MID(E309,7,4),MID(E309,4,2),MID(E309,1,2)),"dd/MM/yyyy")&amp;" - "&amp;TEXT(DATE(MID(E310,7,4),MID(E310,4,2),MID(E310,1,2)),"dd/MM/yyyy")</f>
        <v>01/01/2021 - 30/06/2021</v>
      </c>
      <c r="F307" s="26" t="str">
        <f>TEXT(DATE(MID(F309,7,4),MID(F309,4,2),MID(F309,1,2)),"dd/MM/yyyy")&amp;" - "&amp;TEXT(DATE(MID(F310,7,4),MID(F310,4,2),MID(F310,1,2)),"dd/MM/yyyy")</f>
        <v>01/01/2020 - 31/12/2020</v>
      </c>
      <c r="G307" s="31"/>
      <c r="H307" s="30"/>
      <c r="I307" s="31"/>
      <c r="J307" s="31"/>
      <c r="K307" s="31"/>
    </row>
    <row r="308" spans="1:11" ht="24.95" customHeight="1">
      <c r="A308" s="30"/>
      <c r="B308" s="30"/>
      <c r="C308" s="30" t="s">
        <v>444</v>
      </c>
      <c r="D308" s="24"/>
      <c r="E308" s="26" t="str">
        <f>StartUp!$E$8</f>
        <v>JOD</v>
      </c>
      <c r="F308" s="26" t="str">
        <f>StartUp!$E$8</f>
        <v>JOD</v>
      </c>
      <c r="G308" s="31"/>
      <c r="H308" s="30"/>
      <c r="I308" s="31"/>
      <c r="J308" s="31"/>
      <c r="K308" s="31"/>
    </row>
    <row r="309" spans="1:11" ht="24.95" hidden="1" customHeight="1">
      <c r="A309" s="30"/>
      <c r="B309" s="30"/>
      <c r="C309" s="30" t="s">
        <v>445</v>
      </c>
      <c r="D309" s="27"/>
      <c r="E309" s="28" t="s">
        <v>2582</v>
      </c>
      <c r="F309" s="28" t="s">
        <v>2608</v>
      </c>
      <c r="G309" s="31"/>
      <c r="H309" s="30"/>
      <c r="I309" s="31"/>
      <c r="J309" s="31"/>
      <c r="K309" s="31"/>
    </row>
    <row r="310" spans="1:11" ht="24.95" hidden="1" customHeight="1">
      <c r="A310" s="30"/>
      <c r="B310" s="30"/>
      <c r="C310" s="30" t="s">
        <v>446</v>
      </c>
      <c r="D310" s="27"/>
      <c r="E310" s="28" t="s">
        <v>2541</v>
      </c>
      <c r="F310" s="28" t="s">
        <v>2609</v>
      </c>
      <c r="G310" s="31"/>
      <c r="H310" s="30"/>
      <c r="I310" s="31"/>
      <c r="J310" s="31"/>
      <c r="K310" s="31"/>
    </row>
    <row r="311" spans="1:11">
      <c r="A311" s="29"/>
      <c r="B311" s="29"/>
      <c r="C311" s="29" t="s">
        <v>440</v>
      </c>
      <c r="D311" s="76"/>
      <c r="E311" s="22"/>
      <c r="F311" s="22"/>
      <c r="G311" s="22"/>
      <c r="H311" s="29"/>
      <c r="I311" s="22"/>
      <c r="J311" s="22"/>
      <c r="K311" s="22"/>
    </row>
    <row r="312" spans="1:11">
      <c r="A312" s="29"/>
      <c r="B312" s="29"/>
      <c r="C312" s="29"/>
      <c r="D312" s="82" t="s">
        <v>2682</v>
      </c>
      <c r="E312" s="87"/>
      <c r="F312" s="87"/>
      <c r="G312" s="22"/>
      <c r="H312" s="29"/>
      <c r="I312" s="22"/>
      <c r="J312" s="22"/>
      <c r="K312" s="22"/>
    </row>
    <row r="313" spans="1:11">
      <c r="A313" s="29" t="s">
        <v>785</v>
      </c>
      <c r="B313" s="29"/>
      <c r="C313" s="29"/>
      <c r="D313" s="142" t="s">
        <v>3049</v>
      </c>
      <c r="E313" s="146"/>
      <c r="F313" s="146"/>
      <c r="H313" s="29"/>
      <c r="I313" s="22"/>
      <c r="J313" s="22"/>
      <c r="K313" s="22"/>
    </row>
    <row r="314" spans="1:11">
      <c r="A314" s="29" t="s">
        <v>786</v>
      </c>
      <c r="B314" s="29"/>
      <c r="C314" s="29"/>
      <c r="D314" s="142" t="s">
        <v>3050</v>
      </c>
      <c r="E314" s="146"/>
      <c r="F314" s="146"/>
      <c r="H314" s="29"/>
      <c r="I314" s="22"/>
      <c r="J314" s="22"/>
      <c r="K314" s="22"/>
    </row>
    <row r="315" spans="1:11">
      <c r="A315" s="29" t="s">
        <v>787</v>
      </c>
      <c r="B315" s="29"/>
      <c r="C315" s="29"/>
      <c r="D315" s="142" t="s">
        <v>3051</v>
      </c>
      <c r="E315" s="146"/>
      <c r="F315" s="146"/>
      <c r="H315" s="29"/>
      <c r="I315" s="22"/>
      <c r="J315" s="22"/>
      <c r="K315" s="22"/>
    </row>
    <row r="316" spans="1:11">
      <c r="A316" s="29" t="s">
        <v>788</v>
      </c>
      <c r="B316" s="29"/>
      <c r="C316" s="29"/>
      <c r="D316" s="142" t="s">
        <v>3052</v>
      </c>
      <c r="E316" s="146"/>
      <c r="F316" s="146"/>
      <c r="H316" s="29"/>
      <c r="I316" s="22"/>
      <c r="J316" s="22"/>
      <c r="K316" s="22"/>
    </row>
    <row r="317" spans="1:11">
      <c r="A317" s="29" t="s">
        <v>789</v>
      </c>
      <c r="B317" s="29"/>
      <c r="C317" s="29"/>
      <c r="D317" s="142" t="s">
        <v>3053</v>
      </c>
      <c r="E317" s="151">
        <f>E313+E314+E315+E316</f>
        <v>0</v>
      </c>
      <c r="F317" s="151">
        <f>F313+F314+F315+F316</f>
        <v>0</v>
      </c>
      <c r="H317" s="29"/>
      <c r="I317" s="22"/>
      <c r="J317" s="22"/>
      <c r="K317" s="22"/>
    </row>
    <row r="318" spans="1:11">
      <c r="A318" s="29" t="s">
        <v>790</v>
      </c>
      <c r="B318" s="29"/>
      <c r="C318" s="29"/>
      <c r="D318" s="142" t="s">
        <v>3054</v>
      </c>
      <c r="E318" s="146"/>
      <c r="F318" s="146"/>
      <c r="H318" s="29"/>
      <c r="I318" s="22"/>
      <c r="J318" s="22"/>
      <c r="K318" s="22"/>
    </row>
    <row r="319" spans="1:11">
      <c r="A319" s="29" t="s">
        <v>791</v>
      </c>
      <c r="B319" s="29"/>
      <c r="C319" s="29"/>
      <c r="D319" s="142" t="s">
        <v>3055</v>
      </c>
      <c r="E319" s="146"/>
      <c r="F319" s="146"/>
      <c r="H319" s="29"/>
      <c r="I319" s="22"/>
      <c r="J319" s="22"/>
      <c r="K319" s="22"/>
    </row>
    <row r="320" spans="1:11">
      <c r="A320" s="29" t="s">
        <v>792</v>
      </c>
      <c r="B320" s="29"/>
      <c r="C320" s="29"/>
      <c r="D320" s="142" t="s">
        <v>3056</v>
      </c>
      <c r="E320" s="146"/>
      <c r="F320" s="146"/>
      <c r="H320" s="29"/>
      <c r="I320" s="22"/>
      <c r="J320" s="22"/>
      <c r="K320" s="22"/>
    </row>
    <row r="321" spans="1:11">
      <c r="A321" s="29" t="s">
        <v>793</v>
      </c>
      <c r="B321" s="29"/>
      <c r="C321" s="29"/>
      <c r="D321" s="142" t="s">
        <v>3057</v>
      </c>
      <c r="E321" s="151">
        <f>E317-E318-E319-E320</f>
        <v>0</v>
      </c>
      <c r="F321" s="151">
        <f>F317-F318-F319-F320</f>
        <v>0</v>
      </c>
      <c r="G321" s="57" t="s">
        <v>2654</v>
      </c>
      <c r="H321" s="29"/>
      <c r="I321" s="22"/>
      <c r="J321" s="22"/>
      <c r="K321" s="22"/>
    </row>
    <row r="322" spans="1:11" hidden="1">
      <c r="A322" s="29"/>
      <c r="B322" s="29"/>
      <c r="C322" s="29" t="s">
        <v>440</v>
      </c>
      <c r="D322" s="22"/>
      <c r="E322" s="22"/>
      <c r="F322" s="22"/>
      <c r="G322" s="22"/>
      <c r="H322" s="29"/>
      <c r="I322" s="22"/>
      <c r="J322" s="22"/>
      <c r="K322" s="22"/>
    </row>
    <row r="323" spans="1:11" hidden="1">
      <c r="A323" s="29"/>
      <c r="B323" s="29"/>
      <c r="C323" s="29" t="s">
        <v>460</v>
      </c>
      <c r="D323" s="29"/>
      <c r="E323" s="29"/>
      <c r="F323" s="29"/>
      <c r="G323" s="29"/>
      <c r="H323" s="29" t="s">
        <v>461</v>
      </c>
      <c r="I323" s="22"/>
      <c r="J323" s="22"/>
      <c r="K323" s="22"/>
    </row>
    <row r="324" spans="1:11" hidden="1">
      <c r="A324" s="22"/>
      <c r="B324" s="22"/>
      <c r="C324" s="22"/>
      <c r="D324" s="22"/>
      <c r="E324" s="22"/>
      <c r="F324" s="22"/>
      <c r="G324" s="22"/>
      <c r="H324" s="22"/>
      <c r="I324" s="22"/>
      <c r="J324" s="22"/>
    </row>
    <row r="325" spans="1:11" hidden="1">
      <c r="A325" s="22"/>
      <c r="B325" s="22"/>
      <c r="C325" s="22"/>
      <c r="D325" s="22"/>
      <c r="E325" s="22"/>
      <c r="F325" s="22"/>
      <c r="G325" s="22"/>
      <c r="H325" s="22"/>
      <c r="I325" s="22"/>
      <c r="J325" s="22"/>
    </row>
    <row r="326" spans="1:11" hidden="1">
      <c r="A326" s="22"/>
      <c r="B326" s="22"/>
      <c r="C326" s="22"/>
      <c r="D326" s="22"/>
      <c r="E326" s="22"/>
      <c r="F326" s="22"/>
      <c r="G326" s="22"/>
      <c r="H326" s="22"/>
      <c r="I326" s="22"/>
      <c r="J326" s="22"/>
    </row>
    <row r="327" spans="1:11" ht="24.95" customHeight="1">
      <c r="A327" s="29"/>
      <c r="B327" s="29" t="b">
        <v>1</v>
      </c>
      <c r="C327" s="34" t="s">
        <v>2475</v>
      </c>
      <c r="D327" s="29"/>
      <c r="E327" s="29"/>
      <c r="F327" s="29"/>
      <c r="G327" s="29"/>
      <c r="H327" s="29"/>
      <c r="I327" s="22"/>
      <c r="J327" s="22"/>
      <c r="K327" s="22"/>
    </row>
    <row r="328" spans="1:11" hidden="1">
      <c r="A328" s="29"/>
      <c r="B328" s="29"/>
      <c r="C328" s="29"/>
      <c r="D328" s="29"/>
      <c r="E328" s="29"/>
      <c r="F328" s="29"/>
      <c r="G328" s="29"/>
      <c r="H328" s="29"/>
      <c r="I328" s="22"/>
      <c r="J328" s="22"/>
      <c r="K328" s="22"/>
    </row>
    <row r="329" spans="1:11" hidden="1">
      <c r="A329" s="29"/>
      <c r="B329" s="29"/>
      <c r="C329" s="29"/>
      <c r="D329" s="29"/>
      <c r="E329" s="29"/>
      <c r="F329" s="29"/>
      <c r="G329" s="29"/>
      <c r="H329" s="29"/>
      <c r="I329" s="22"/>
      <c r="J329" s="22"/>
      <c r="K329" s="22"/>
    </row>
    <row r="330" spans="1:11">
      <c r="A330" s="29"/>
      <c r="B330" s="29"/>
      <c r="C330" s="29" t="s">
        <v>438</v>
      </c>
      <c r="D330" s="29" t="s">
        <v>439</v>
      </c>
      <c r="E330" s="29"/>
      <c r="F330" s="29"/>
      <c r="G330" s="29" t="s">
        <v>440</v>
      </c>
      <c r="H330" s="29" t="s">
        <v>441</v>
      </c>
      <c r="I330" s="22"/>
      <c r="J330" s="22"/>
      <c r="K330" s="22"/>
    </row>
    <row r="331" spans="1:11" ht="24.95" customHeight="1">
      <c r="A331" s="29"/>
      <c r="B331" s="29"/>
      <c r="C331" s="29" t="s">
        <v>442</v>
      </c>
      <c r="D331" s="24" t="s">
        <v>3012</v>
      </c>
      <c r="E331" s="73" t="s">
        <v>3030</v>
      </c>
      <c r="F331" s="73" t="s">
        <v>3030</v>
      </c>
      <c r="G331" s="22"/>
      <c r="H331" s="29"/>
      <c r="I331" s="22"/>
      <c r="J331" s="22"/>
      <c r="K331" s="22"/>
    </row>
    <row r="332" spans="1:11" ht="24.95" customHeight="1">
      <c r="A332" s="30"/>
      <c r="B332" s="30"/>
      <c r="C332" s="30" t="s">
        <v>443</v>
      </c>
      <c r="D332" s="24"/>
      <c r="E332" s="26" t="str">
        <f>TEXT(DATE(MID(E334,7,4),MID(E334,4,2),MID(E334,1,2)),"dd/MM/yyyy")&amp;" - "&amp;TEXT(DATE(MID(E335,7,4),MID(E335,4,2),MID(E335,1,2)),"dd/MM/yyyy")</f>
        <v>01/01/2021 - 30/06/2021</v>
      </c>
      <c r="F332" s="26" t="str">
        <f>TEXT(DATE(MID(F334,7,4),MID(F334,4,2),MID(F334,1,2)),"dd/MM/yyyy")&amp;" - "&amp;TEXT(DATE(MID(F335,7,4),MID(F335,4,2),MID(F335,1,2)),"dd/MM/yyyy")</f>
        <v>01/01/2020 - 31/12/2020</v>
      </c>
      <c r="G332" s="31"/>
      <c r="H332" s="30"/>
      <c r="I332" s="31"/>
      <c r="J332" s="31"/>
      <c r="K332" s="31"/>
    </row>
    <row r="333" spans="1:11" ht="24.95" customHeight="1">
      <c r="A333" s="30"/>
      <c r="B333" s="30"/>
      <c r="C333" s="30" t="s">
        <v>444</v>
      </c>
      <c r="D333" s="24"/>
      <c r="E333" s="26" t="str">
        <f>StartUp!$E$8</f>
        <v>JOD</v>
      </c>
      <c r="F333" s="26" t="str">
        <f>StartUp!$E$8</f>
        <v>JOD</v>
      </c>
      <c r="G333" s="31"/>
      <c r="H333" s="30"/>
      <c r="I333" s="31"/>
      <c r="J333" s="31"/>
      <c r="K333" s="31"/>
    </row>
    <row r="334" spans="1:11" ht="24.95" hidden="1" customHeight="1">
      <c r="A334" s="30"/>
      <c r="B334" s="30"/>
      <c r="C334" s="30" t="s">
        <v>445</v>
      </c>
      <c r="D334" s="27"/>
      <c r="E334" s="28" t="s">
        <v>2582</v>
      </c>
      <c r="F334" s="28" t="s">
        <v>2608</v>
      </c>
      <c r="G334" s="31"/>
      <c r="H334" s="30"/>
      <c r="I334" s="31"/>
      <c r="J334" s="31"/>
      <c r="K334" s="31"/>
    </row>
    <row r="335" spans="1:11" ht="24.95" hidden="1" customHeight="1">
      <c r="A335" s="30"/>
      <c r="B335" s="30"/>
      <c r="C335" s="30" t="s">
        <v>446</v>
      </c>
      <c r="D335" s="27"/>
      <c r="E335" s="28" t="s">
        <v>2541</v>
      </c>
      <c r="F335" s="28" t="s">
        <v>2609</v>
      </c>
      <c r="G335" s="31"/>
      <c r="H335" s="30"/>
      <c r="I335" s="31"/>
      <c r="J335" s="31"/>
      <c r="K335" s="31"/>
    </row>
    <row r="336" spans="1:11">
      <c r="A336" s="29"/>
      <c r="B336" s="29"/>
      <c r="C336" s="29" t="s">
        <v>440</v>
      </c>
      <c r="D336" s="76"/>
      <c r="E336" s="22"/>
      <c r="F336" s="22"/>
      <c r="G336" s="22"/>
      <c r="H336" s="29"/>
      <c r="I336" s="22"/>
      <c r="J336" s="22"/>
      <c r="K336" s="22"/>
    </row>
    <row r="337" spans="1:11">
      <c r="A337" s="29"/>
      <c r="B337" s="29"/>
      <c r="C337" s="29"/>
      <c r="D337" s="82" t="s">
        <v>2686</v>
      </c>
      <c r="E337" s="87"/>
      <c r="F337" s="87"/>
      <c r="G337" s="22"/>
      <c r="H337" s="29"/>
      <c r="I337" s="22"/>
      <c r="J337" s="22"/>
      <c r="K337" s="22"/>
    </row>
    <row r="338" spans="1:11">
      <c r="A338" s="29"/>
      <c r="B338" s="29"/>
      <c r="C338" s="29"/>
      <c r="D338" s="139" t="s">
        <v>3031</v>
      </c>
      <c r="E338" s="87"/>
      <c r="F338" s="87"/>
      <c r="G338" s="22"/>
      <c r="H338" s="29"/>
      <c r="I338" s="22"/>
      <c r="J338" s="22"/>
      <c r="K338" s="22"/>
    </row>
    <row r="339" spans="1:11">
      <c r="A339" s="29" t="s">
        <v>674</v>
      </c>
      <c r="B339" s="29"/>
      <c r="C339" s="29"/>
      <c r="D339" s="85" t="s">
        <v>3032</v>
      </c>
      <c r="E339" s="146">
        <v>5948</v>
      </c>
      <c r="F339" s="146">
        <v>5948</v>
      </c>
      <c r="H339" s="29"/>
      <c r="I339" s="22"/>
      <c r="J339" s="22"/>
      <c r="K339" s="22"/>
    </row>
    <row r="340" spans="1:11">
      <c r="A340" s="29" t="s">
        <v>675</v>
      </c>
      <c r="B340" s="29"/>
      <c r="C340" s="29"/>
      <c r="D340" s="85" t="s">
        <v>3033</v>
      </c>
      <c r="E340" s="146"/>
      <c r="F340" s="146"/>
      <c r="H340" s="29"/>
      <c r="I340" s="22"/>
      <c r="J340" s="22"/>
      <c r="K340" s="22"/>
    </row>
    <row r="341" spans="1:11">
      <c r="A341" s="29" t="s">
        <v>676</v>
      </c>
      <c r="B341" s="29"/>
      <c r="C341" s="29"/>
      <c r="D341" s="85" t="s">
        <v>3034</v>
      </c>
      <c r="E341" s="146"/>
      <c r="F341" s="146"/>
      <c r="H341" s="29"/>
      <c r="I341" s="22"/>
      <c r="J341" s="22"/>
      <c r="K341" s="22"/>
    </row>
    <row r="342" spans="1:11">
      <c r="A342" s="29" t="s">
        <v>677</v>
      </c>
      <c r="B342" s="29"/>
      <c r="C342" s="29"/>
      <c r="D342" s="85" t="s">
        <v>3035</v>
      </c>
      <c r="E342" s="146"/>
      <c r="F342" s="146"/>
      <c r="H342" s="29"/>
      <c r="I342" s="22"/>
      <c r="J342" s="22"/>
      <c r="K342" s="22"/>
    </row>
    <row r="343" spans="1:11">
      <c r="A343" s="29" t="s">
        <v>678</v>
      </c>
      <c r="B343" s="29"/>
      <c r="C343" s="29"/>
      <c r="D343" s="85" t="s">
        <v>3036</v>
      </c>
      <c r="E343" s="146"/>
      <c r="F343" s="146"/>
      <c r="H343" s="29"/>
      <c r="I343" s="22"/>
      <c r="J343" s="22"/>
      <c r="K343" s="22"/>
    </row>
    <row r="344" spans="1:11">
      <c r="A344" s="29" t="s">
        <v>679</v>
      </c>
      <c r="B344" s="29"/>
      <c r="C344" s="29"/>
      <c r="D344" s="85" t="s">
        <v>3037</v>
      </c>
      <c r="E344" s="146"/>
      <c r="F344" s="146"/>
      <c r="H344" s="29"/>
      <c r="I344" s="22"/>
      <c r="J344" s="22"/>
      <c r="K344" s="22"/>
    </row>
    <row r="345" spans="1:11">
      <c r="A345" s="29" t="s">
        <v>680</v>
      </c>
      <c r="B345" s="29"/>
      <c r="C345" s="29"/>
      <c r="D345" s="85" t="s">
        <v>3038</v>
      </c>
      <c r="E345" s="146"/>
      <c r="F345" s="146"/>
      <c r="H345" s="29"/>
      <c r="I345" s="22"/>
      <c r="J345" s="22"/>
      <c r="K345" s="22"/>
    </row>
    <row r="346" spans="1:11">
      <c r="A346" s="29" t="s">
        <v>681</v>
      </c>
      <c r="B346" s="29"/>
      <c r="C346" s="29"/>
      <c r="D346" s="85" t="s">
        <v>3039</v>
      </c>
      <c r="E346" s="146"/>
      <c r="F346" s="146"/>
      <c r="H346" s="29"/>
      <c r="I346" s="22"/>
      <c r="J346" s="22"/>
      <c r="K346" s="22"/>
    </row>
    <row r="347" spans="1:11">
      <c r="A347" s="29" t="s">
        <v>682</v>
      </c>
      <c r="B347" s="29"/>
      <c r="C347" s="29"/>
      <c r="D347" s="85" t="s">
        <v>3040</v>
      </c>
      <c r="E347" s="151">
        <f>SUM(E339:E346)</f>
        <v>5948</v>
      </c>
      <c r="F347" s="151">
        <f>SUM(F339:F346)</f>
        <v>5948</v>
      </c>
      <c r="H347" s="29"/>
      <c r="I347" s="22"/>
      <c r="J347" s="22"/>
      <c r="K347" s="22"/>
    </row>
    <row r="348" spans="1:11">
      <c r="A348" s="29"/>
      <c r="B348" s="29"/>
      <c r="C348" s="29"/>
      <c r="D348" s="139" t="s">
        <v>3041</v>
      </c>
      <c r="E348" s="87"/>
      <c r="F348" s="87"/>
      <c r="G348" s="22"/>
      <c r="H348" s="29"/>
      <c r="I348" s="22"/>
      <c r="J348" s="22"/>
      <c r="K348" s="22"/>
    </row>
    <row r="349" spans="1:11">
      <c r="A349" s="29" t="s">
        <v>683</v>
      </c>
      <c r="B349" s="29"/>
      <c r="C349" s="29"/>
      <c r="D349" s="85" t="s">
        <v>3042</v>
      </c>
      <c r="E349" s="146"/>
      <c r="F349" s="146"/>
      <c r="H349" s="29"/>
      <c r="I349" s="22"/>
      <c r="J349" s="22"/>
      <c r="K349" s="22"/>
    </row>
    <row r="350" spans="1:11">
      <c r="A350" s="29" t="s">
        <v>684</v>
      </c>
      <c r="B350" s="29"/>
      <c r="C350" s="29"/>
      <c r="D350" s="85" t="s">
        <v>3043</v>
      </c>
      <c r="E350" s="146"/>
      <c r="F350" s="146"/>
      <c r="H350" s="29"/>
      <c r="I350" s="22"/>
      <c r="J350" s="22"/>
      <c r="K350" s="22"/>
    </row>
    <row r="351" spans="1:11">
      <c r="A351" s="29" t="s">
        <v>685</v>
      </c>
      <c r="B351" s="29"/>
      <c r="C351" s="29"/>
      <c r="D351" s="85" t="s">
        <v>2871</v>
      </c>
      <c r="E351" s="146"/>
      <c r="F351" s="146"/>
      <c r="H351" s="29"/>
      <c r="I351" s="22"/>
      <c r="J351" s="22"/>
      <c r="K351" s="22"/>
    </row>
    <row r="352" spans="1:11">
      <c r="A352" s="29" t="s">
        <v>686</v>
      </c>
      <c r="B352" s="29"/>
      <c r="C352" s="29"/>
      <c r="D352" s="85" t="s">
        <v>2958</v>
      </c>
      <c r="E352" s="146"/>
      <c r="F352" s="146"/>
      <c r="H352" s="29"/>
      <c r="I352" s="22"/>
      <c r="J352" s="22"/>
      <c r="K352" s="22"/>
    </row>
    <row r="353" spans="1:11">
      <c r="A353" s="29" t="s">
        <v>687</v>
      </c>
      <c r="B353" s="29"/>
      <c r="C353" s="29"/>
      <c r="D353" s="85" t="s">
        <v>3044</v>
      </c>
      <c r="E353" s="146"/>
      <c r="F353" s="146"/>
      <c r="H353" s="29"/>
      <c r="I353" s="22"/>
      <c r="J353" s="22"/>
      <c r="K353" s="22"/>
    </row>
    <row r="354" spans="1:11">
      <c r="A354" s="29" t="s">
        <v>688</v>
      </c>
      <c r="B354" s="29"/>
      <c r="C354" s="29"/>
      <c r="D354" s="85" t="s">
        <v>3045</v>
      </c>
      <c r="E354" s="146"/>
      <c r="F354" s="146"/>
      <c r="H354" s="29"/>
      <c r="I354" s="22"/>
      <c r="J354" s="22"/>
      <c r="K354" s="22"/>
    </row>
    <row r="355" spans="1:11">
      <c r="A355" s="29" t="s">
        <v>689</v>
      </c>
      <c r="B355" s="29"/>
      <c r="C355" s="29"/>
      <c r="D355" s="85" t="s">
        <v>3046</v>
      </c>
      <c r="E355" s="151">
        <f>SUM(E349:E354)</f>
        <v>0</v>
      </c>
      <c r="F355" s="151">
        <f>SUM(F349:F354)</f>
        <v>0</v>
      </c>
      <c r="H355" s="29"/>
      <c r="I355" s="22"/>
      <c r="J355" s="22"/>
      <c r="K355" s="22"/>
    </row>
    <row r="356" spans="1:11">
      <c r="A356" s="29" t="s">
        <v>690</v>
      </c>
      <c r="B356" s="29"/>
      <c r="C356" s="29"/>
      <c r="D356" s="142" t="s">
        <v>3047</v>
      </c>
      <c r="E356" s="146"/>
      <c r="F356" s="146"/>
      <c r="H356" s="29"/>
      <c r="I356" s="22"/>
      <c r="J356" s="22"/>
      <c r="K356" s="22"/>
    </row>
    <row r="357" spans="1:11">
      <c r="A357" s="29" t="s">
        <v>691</v>
      </c>
      <c r="B357" s="29"/>
      <c r="C357" s="29"/>
      <c r="D357" s="142" t="s">
        <v>3048</v>
      </c>
      <c r="E357" s="151">
        <f>E347+E355+E356</f>
        <v>5948</v>
      </c>
      <c r="F357" s="151">
        <f>F347+F355+F356</f>
        <v>5948</v>
      </c>
      <c r="G357" s="57" t="s">
        <v>2654</v>
      </c>
      <c r="H357" s="29"/>
      <c r="I357" s="22"/>
      <c r="J357" s="22"/>
      <c r="K357" s="22"/>
    </row>
    <row r="358" spans="1:11" hidden="1">
      <c r="A358" s="29"/>
      <c r="B358" s="29"/>
      <c r="C358" s="29" t="s">
        <v>440</v>
      </c>
      <c r="D358" s="22"/>
      <c r="E358" s="22"/>
      <c r="F358" s="22"/>
      <c r="G358" s="22"/>
      <c r="H358" s="29"/>
      <c r="I358" s="22"/>
      <c r="J358" s="22"/>
      <c r="K358" s="22"/>
    </row>
    <row r="359" spans="1:11" hidden="1">
      <c r="A359" s="29"/>
      <c r="B359" s="29"/>
      <c r="C359" s="29" t="s">
        <v>460</v>
      </c>
      <c r="D359" s="29"/>
      <c r="E359" s="29"/>
      <c r="F359" s="29"/>
      <c r="G359" s="29"/>
      <c r="H359" s="29" t="s">
        <v>461</v>
      </c>
      <c r="I359" s="22"/>
      <c r="J359" s="22"/>
      <c r="K359" s="22"/>
    </row>
    <row r="360" spans="1:11" hidden="1">
      <c r="A360" s="22"/>
      <c r="B360" s="22"/>
      <c r="C360" s="22"/>
      <c r="D360" s="22"/>
      <c r="E360" s="22"/>
      <c r="F360" s="22"/>
      <c r="G360" s="22"/>
      <c r="H360" s="22"/>
      <c r="I360" s="22"/>
      <c r="J360" s="22"/>
    </row>
    <row r="361" spans="1:11" hidden="1">
      <c r="A361" s="22"/>
      <c r="B361" s="22"/>
      <c r="C361" s="22"/>
      <c r="D361" s="22"/>
      <c r="E361" s="22"/>
      <c r="F361" s="22"/>
      <c r="G361" s="22"/>
      <c r="H361" s="22"/>
      <c r="I361" s="22"/>
      <c r="J361" s="22"/>
    </row>
    <row r="362" spans="1:11" hidden="1">
      <c r="A362" s="22"/>
      <c r="B362" s="22"/>
      <c r="C362" s="22"/>
      <c r="D362" s="22"/>
      <c r="E362" s="22"/>
      <c r="F362" s="22"/>
      <c r="G362" s="22"/>
      <c r="H362" s="22"/>
      <c r="I362" s="22"/>
      <c r="J362" s="22"/>
    </row>
    <row r="363" spans="1:11" ht="24.95" customHeight="1">
      <c r="A363" s="29"/>
      <c r="B363" s="29" t="b">
        <v>1</v>
      </c>
      <c r="C363" s="34" t="s">
        <v>2474</v>
      </c>
      <c r="D363" s="29"/>
      <c r="E363" s="29"/>
      <c r="F363" s="29"/>
      <c r="G363" s="29"/>
      <c r="H363" s="29"/>
      <c r="I363" s="22"/>
      <c r="J363" s="22"/>
      <c r="K363" s="22"/>
    </row>
    <row r="364" spans="1:11" hidden="1">
      <c r="A364" s="29"/>
      <c r="B364" s="29"/>
      <c r="C364" s="29"/>
      <c r="D364" s="29"/>
      <c r="E364" s="29"/>
      <c r="F364" s="29"/>
      <c r="G364" s="29"/>
      <c r="H364" s="29"/>
      <c r="I364" s="22"/>
      <c r="J364" s="22"/>
      <c r="K364" s="22"/>
    </row>
    <row r="365" spans="1:11" hidden="1">
      <c r="A365" s="29"/>
      <c r="B365" s="29"/>
      <c r="C365" s="29"/>
      <c r="D365" s="29"/>
      <c r="E365" s="29"/>
      <c r="F365" s="29"/>
      <c r="G365" s="29"/>
      <c r="H365" s="29"/>
      <c r="I365" s="22"/>
      <c r="J365" s="22"/>
      <c r="K365" s="22"/>
    </row>
    <row r="366" spans="1:11">
      <c r="A366" s="29"/>
      <c r="B366" s="29"/>
      <c r="C366" s="29" t="s">
        <v>438</v>
      </c>
      <c r="D366" s="29" t="s">
        <v>439</v>
      </c>
      <c r="E366" s="29"/>
      <c r="F366" s="29"/>
      <c r="G366" s="29" t="s">
        <v>440</v>
      </c>
      <c r="H366" s="29" t="s">
        <v>441</v>
      </c>
      <c r="I366" s="22"/>
      <c r="J366" s="22"/>
      <c r="K366" s="22"/>
    </row>
    <row r="367" spans="1:11" ht="24.95" customHeight="1">
      <c r="A367" s="29"/>
      <c r="B367" s="29"/>
      <c r="C367" s="29" t="s">
        <v>442</v>
      </c>
      <c r="D367" s="24" t="s">
        <v>3012</v>
      </c>
      <c r="E367" s="73" t="s">
        <v>3030</v>
      </c>
      <c r="F367" s="73" t="s">
        <v>3030</v>
      </c>
      <c r="G367" s="22"/>
      <c r="H367" s="29"/>
      <c r="I367" s="22"/>
      <c r="J367" s="22"/>
      <c r="K367" s="22"/>
    </row>
    <row r="368" spans="1:11" ht="24.95" customHeight="1">
      <c r="A368" s="30"/>
      <c r="B368" s="30"/>
      <c r="C368" s="30" t="s">
        <v>443</v>
      </c>
      <c r="D368" s="24"/>
      <c r="E368" s="26" t="str">
        <f>TEXT(DATE(MID(E370,7,4),MID(E370,4,2),MID(E370,1,2)),"dd/MM/yyyy")&amp;" - "&amp;TEXT(DATE(MID(E371,7,4),MID(E371,4,2),MID(E371,1,2)),"dd/MM/yyyy")</f>
        <v>01/01/2021 - 30/06/2021</v>
      </c>
      <c r="F368" s="26" t="str">
        <f>TEXT(DATE(MID(F370,7,4),MID(F370,4,2),MID(F370,1,2)),"dd/MM/yyyy")&amp;" - "&amp;TEXT(DATE(MID(F371,7,4),MID(F371,4,2),MID(F371,1,2)),"dd/MM/yyyy")</f>
        <v>01/01/2020 - 31/12/2020</v>
      </c>
      <c r="G368" s="31"/>
      <c r="H368" s="30"/>
      <c r="I368" s="31"/>
      <c r="J368" s="31"/>
      <c r="K368" s="31"/>
    </row>
    <row r="369" spans="1:11" ht="24.95" customHeight="1">
      <c r="A369" s="30"/>
      <c r="B369" s="30"/>
      <c r="C369" s="30" t="s">
        <v>444</v>
      </c>
      <c r="D369" s="24"/>
      <c r="E369" s="26" t="str">
        <f>StartUp!$E$8</f>
        <v>JOD</v>
      </c>
      <c r="F369" s="26" t="str">
        <f>StartUp!$E$8</f>
        <v>JOD</v>
      </c>
      <c r="G369" s="31"/>
      <c r="H369" s="30"/>
      <c r="I369" s="31"/>
      <c r="J369" s="31"/>
      <c r="K369" s="31"/>
    </row>
    <row r="370" spans="1:11" ht="24.95" hidden="1" customHeight="1">
      <c r="A370" s="30"/>
      <c r="B370" s="30"/>
      <c r="C370" s="30" t="s">
        <v>445</v>
      </c>
      <c r="D370" s="27"/>
      <c r="E370" s="28" t="s">
        <v>2582</v>
      </c>
      <c r="F370" s="28" t="s">
        <v>2608</v>
      </c>
      <c r="G370" s="31"/>
      <c r="H370" s="30"/>
      <c r="I370" s="31"/>
      <c r="J370" s="31"/>
      <c r="K370" s="31"/>
    </row>
    <row r="371" spans="1:11" ht="24.95" hidden="1" customHeight="1">
      <c r="A371" s="30"/>
      <c r="B371" s="30"/>
      <c r="C371" s="30" t="s">
        <v>446</v>
      </c>
      <c r="D371" s="27"/>
      <c r="E371" s="28" t="s">
        <v>2541</v>
      </c>
      <c r="F371" s="28" t="s">
        <v>2609</v>
      </c>
      <c r="G371" s="31"/>
      <c r="H371" s="30"/>
      <c r="I371" s="31"/>
      <c r="J371" s="31"/>
      <c r="K371" s="31"/>
    </row>
    <row r="372" spans="1:11">
      <c r="A372" s="29"/>
      <c r="B372" s="29"/>
      <c r="C372" s="29" t="s">
        <v>440</v>
      </c>
      <c r="D372" s="76"/>
      <c r="E372" s="22"/>
      <c r="F372" s="22"/>
      <c r="G372" s="22"/>
      <c r="H372" s="29"/>
      <c r="I372" s="22"/>
      <c r="J372" s="22"/>
      <c r="K372" s="22"/>
    </row>
    <row r="373" spans="1:11">
      <c r="A373" s="29"/>
      <c r="B373" s="29"/>
      <c r="C373" s="29"/>
      <c r="D373" s="82" t="s">
        <v>3013</v>
      </c>
      <c r="E373" s="87"/>
      <c r="F373" s="87"/>
      <c r="G373" s="22"/>
      <c r="H373" s="29"/>
      <c r="I373" s="22"/>
      <c r="J373" s="22"/>
      <c r="K373" s="22"/>
    </row>
    <row r="374" spans="1:11">
      <c r="A374" s="29" t="s">
        <v>794</v>
      </c>
      <c r="B374" s="29"/>
      <c r="C374" s="29"/>
      <c r="D374" s="142" t="s">
        <v>3014</v>
      </c>
      <c r="E374" s="146"/>
      <c r="F374" s="146"/>
      <c r="H374" s="29"/>
      <c r="I374" s="22"/>
      <c r="J374" s="22"/>
      <c r="K374" s="22"/>
    </row>
    <row r="375" spans="1:11">
      <c r="A375" s="29" t="s">
        <v>795</v>
      </c>
      <c r="B375" s="29"/>
      <c r="C375" s="29"/>
      <c r="D375" s="142" t="s">
        <v>3015</v>
      </c>
      <c r="E375" s="146">
        <v>49656</v>
      </c>
      <c r="F375" s="146">
        <v>49656</v>
      </c>
      <c r="H375" s="29"/>
      <c r="I375" s="22"/>
      <c r="J375" s="22"/>
      <c r="K375" s="22"/>
    </row>
    <row r="376" spans="1:11">
      <c r="A376" s="29" t="s">
        <v>796</v>
      </c>
      <c r="B376" s="29"/>
      <c r="C376" s="29"/>
      <c r="D376" s="142" t="s">
        <v>3016</v>
      </c>
      <c r="E376" s="146"/>
      <c r="F376" s="146"/>
      <c r="H376" s="29"/>
      <c r="I376" s="22"/>
      <c r="J376" s="22"/>
      <c r="K376" s="22"/>
    </row>
    <row r="377" spans="1:11">
      <c r="A377" s="29" t="s">
        <v>797</v>
      </c>
      <c r="B377" s="29"/>
      <c r="C377" s="29"/>
      <c r="D377" s="142" t="s">
        <v>3017</v>
      </c>
      <c r="E377" s="146"/>
      <c r="F377" s="146"/>
      <c r="H377" s="29"/>
      <c r="I377" s="22"/>
      <c r="J377" s="22"/>
      <c r="K377" s="22"/>
    </row>
    <row r="378" spans="1:11">
      <c r="A378" s="29" t="s">
        <v>798</v>
      </c>
      <c r="B378" s="29"/>
      <c r="C378" s="29"/>
      <c r="D378" s="142" t="s">
        <v>3018</v>
      </c>
      <c r="E378" s="146"/>
      <c r="F378" s="146"/>
      <c r="H378" s="29"/>
      <c r="I378" s="22"/>
      <c r="J378" s="22"/>
      <c r="K378" s="22"/>
    </row>
    <row r="379" spans="1:11">
      <c r="A379" s="29" t="s">
        <v>799</v>
      </c>
      <c r="B379" s="29"/>
      <c r="C379" s="29"/>
      <c r="D379" s="142" t="s">
        <v>3019</v>
      </c>
      <c r="E379" s="146"/>
      <c r="F379" s="146"/>
      <c r="H379" s="29"/>
      <c r="I379" s="22"/>
      <c r="J379" s="22"/>
      <c r="K379" s="22"/>
    </row>
    <row r="380" spans="1:11">
      <c r="A380" s="29" t="s">
        <v>800</v>
      </c>
      <c r="B380" s="29"/>
      <c r="C380" s="29"/>
      <c r="D380" s="142" t="s">
        <v>3020</v>
      </c>
      <c r="E380" s="146"/>
      <c r="F380" s="146"/>
      <c r="H380" s="29"/>
      <c r="I380" s="22"/>
      <c r="J380" s="22"/>
      <c r="K380" s="22"/>
    </row>
    <row r="381" spans="1:11">
      <c r="A381" s="29" t="s">
        <v>801</v>
      </c>
      <c r="B381" s="29"/>
      <c r="C381" s="29"/>
      <c r="D381" s="142" t="s">
        <v>3021</v>
      </c>
      <c r="E381" s="146"/>
      <c r="F381" s="146"/>
      <c r="H381" s="29"/>
      <c r="I381" s="22"/>
      <c r="J381" s="22"/>
      <c r="K381" s="22"/>
    </row>
    <row r="382" spans="1:11">
      <c r="A382" s="29"/>
      <c r="B382" s="29"/>
      <c r="C382" s="29"/>
      <c r="D382" s="139" t="s">
        <v>3022</v>
      </c>
      <c r="E382" s="87"/>
      <c r="F382" s="87"/>
      <c r="G382" s="22"/>
      <c r="H382" s="29"/>
      <c r="I382" s="22"/>
      <c r="J382" s="22"/>
      <c r="K382" s="22"/>
    </row>
    <row r="383" spans="1:11">
      <c r="A383" s="29" t="s">
        <v>802</v>
      </c>
      <c r="B383" s="29"/>
      <c r="C383" s="29"/>
      <c r="D383" s="85" t="s">
        <v>3023</v>
      </c>
      <c r="E383" s="146"/>
      <c r="F383" s="146"/>
      <c r="H383" s="29"/>
      <c r="I383" s="22"/>
      <c r="J383" s="22"/>
      <c r="K383" s="22"/>
    </row>
    <row r="384" spans="1:11">
      <c r="A384" s="29" t="s">
        <v>803</v>
      </c>
      <c r="B384" s="29"/>
      <c r="C384" s="29"/>
      <c r="D384" s="85" t="s">
        <v>3024</v>
      </c>
      <c r="E384" s="146"/>
      <c r="F384" s="146"/>
      <c r="H384" s="29"/>
      <c r="I384" s="22"/>
      <c r="J384" s="22"/>
      <c r="K384" s="22"/>
    </row>
    <row r="385" spans="1:11">
      <c r="A385" s="29" t="s">
        <v>804</v>
      </c>
      <c r="B385" s="29"/>
      <c r="C385" s="29"/>
      <c r="D385" s="85" t="s">
        <v>3025</v>
      </c>
      <c r="E385" s="146"/>
      <c r="F385" s="146"/>
      <c r="H385" s="29"/>
      <c r="I385" s="22"/>
      <c r="J385" s="22"/>
      <c r="K385" s="22"/>
    </row>
    <row r="386" spans="1:11">
      <c r="A386" s="29" t="s">
        <v>805</v>
      </c>
      <c r="B386" s="29"/>
      <c r="C386" s="29"/>
      <c r="D386" s="85" t="s">
        <v>3026</v>
      </c>
      <c r="E386" s="146"/>
      <c r="F386" s="146"/>
      <c r="H386" s="29"/>
      <c r="I386" s="22"/>
      <c r="J386" s="22"/>
      <c r="K386" s="22"/>
    </row>
    <row r="387" spans="1:11">
      <c r="A387" s="29" t="s">
        <v>806</v>
      </c>
      <c r="B387" s="29"/>
      <c r="C387" s="29"/>
      <c r="D387" s="85" t="s">
        <v>3027</v>
      </c>
      <c r="E387" s="151">
        <f>SUM(E383:E386)</f>
        <v>0</v>
      </c>
      <c r="F387" s="151">
        <f>SUM(F383:F386)</f>
        <v>0</v>
      </c>
      <c r="H387" s="29"/>
      <c r="I387" s="22"/>
      <c r="J387" s="22"/>
      <c r="K387" s="22"/>
    </row>
    <row r="388" spans="1:11">
      <c r="A388" s="29" t="s">
        <v>807</v>
      </c>
      <c r="B388" s="29"/>
      <c r="C388" s="29"/>
      <c r="D388" s="142" t="s">
        <v>3028</v>
      </c>
      <c r="E388" s="146"/>
      <c r="F388" s="146"/>
      <c r="H388" s="29"/>
      <c r="I388" s="22"/>
      <c r="J388" s="22"/>
      <c r="K388" s="22"/>
    </row>
    <row r="389" spans="1:11">
      <c r="A389" s="29" t="s">
        <v>808</v>
      </c>
      <c r="B389" s="29"/>
      <c r="C389" s="29"/>
      <c r="D389" s="142" t="s">
        <v>3029</v>
      </c>
      <c r="E389" s="151">
        <f>SUM(E374:E381)+SUM(E387:E388)</f>
        <v>49656</v>
      </c>
      <c r="F389" s="151">
        <f>SUM(F374:F381)+SUM(F387:F388)</f>
        <v>49656</v>
      </c>
      <c r="G389" s="57" t="s">
        <v>2654</v>
      </c>
      <c r="H389" s="29"/>
      <c r="I389" s="22"/>
      <c r="J389" s="22"/>
      <c r="K389" s="22"/>
    </row>
    <row r="390" spans="1:11">
      <c r="A390" s="29"/>
      <c r="B390" s="29"/>
      <c r="C390" s="29" t="s">
        <v>440</v>
      </c>
      <c r="D390" s="22"/>
      <c r="E390" s="22"/>
      <c r="F390" s="22"/>
      <c r="G390" s="22"/>
      <c r="H390" s="29"/>
      <c r="I390" s="22"/>
      <c r="J390" s="22"/>
      <c r="K390" s="22"/>
    </row>
    <row r="391" spans="1:11">
      <c r="A391" s="29"/>
      <c r="B391" s="29"/>
      <c r="C391" s="29" t="s">
        <v>460</v>
      </c>
      <c r="D391" s="29"/>
      <c r="E391" s="29"/>
      <c r="F391" s="29"/>
      <c r="G391" s="29"/>
      <c r="H391" s="29" t="s">
        <v>461</v>
      </c>
      <c r="I391" s="22"/>
      <c r="J391" s="22"/>
      <c r="K391" s="22"/>
    </row>
  </sheetData>
  <sheetProtection algorithmName="SHA-512" hashValue="7+rRhYSrHf5ZSHiH648yRtzKcxsVDBfOX29IxMUpgQSnEmsAhh8VUVoBg2++dxv6Eg6NqlbNQs5BwYUSS4PK0g==" saltValue="UosKg7ixwK9BcghLlZ/BlQ==" spinCount="100000" sheet="1" objects="1" scenarios="1" formatColumns="0" formatRows="0"/>
  <mergeCells count="6">
    <mergeCell ref="D9:D10"/>
    <mergeCell ref="E9:F9"/>
    <mergeCell ref="H9:H10"/>
    <mergeCell ref="D43:D44"/>
    <mergeCell ref="E43:F43"/>
    <mergeCell ref="H43:H44"/>
  </mergeCells>
  <dataValidations count="1">
    <dataValidation type="custom" allowBlank="1" showInputMessage="1" showErrorMessage="1" error="Please enter a numeric value upto 2 decimal places only" sqref="E383:F389 E374:F381 E349:F357 E339:F347 E313:F321 E291:F296 E270:F274 E244:F253 E212:F227 E189:F195 E170:F172 E149:F153 E125:F132 E106:F108 E85:F89 E25:H34 E17:H23 E59:H68 E51:H57">
      <formula1>AND(ISNUMBER(E17),IF(ISERR(FIND(".",E17)),TRUE,IF(LEN(E17)-FIND(".",E17)&lt;=2,TRUE,FALSE)))</formula1>
    </dataValidation>
  </dataValidations>
  <hyperlinks>
    <hyperlink ref="A17" r:id="rId1"/>
    <hyperlink ref="A25" r:id="rId2"/>
    <hyperlink ref="A149" r:id="rId3"/>
    <hyperlink ref="A270" r:id="rId4"/>
    <hyperlink ref="A88" r:id="rId5" display="jsc-rep_core_2017-12-31.xsd#jsc-rep_ImpairmentLossOfInvestmentsInSubsidiariesJointVenturesAndAssociates@http://www.jsc.gov.jo/xbrl/2017-12-31/lab-rol_dfsp/ReportingLabel"/>
    <hyperlink ref="A18" r:id="rId6" display="full_ifrs-cor_2017-03-09.xsd#ifrs-full_AdditionsOtherThanThroughBusinessCombinationsInvestmentProperty@http://www.jsc.gov.jo/xbrl/2017-12-31/lab-rol_dfsnp/ReportingLabel"/>
    <hyperlink ref="A34" r:id="rId7" display="full_ifrs-cor_2017-03-09.xsd#ifrs-full_InvestmentProperty@http://www.jsc.gov.jo/xbrl/2017-12-31/lab-rol_dfsnp/ReportingTotalLabel"/>
    <hyperlink ref="A108" r:id="rId8" display="jsc-rep_core_2017-12-31.xsd#jsc-rep_NoncurrentNotesReceivables@http://www.jsc.gov.jo/xbrl/2017-12-31/lab-rol_dfsp/ReportingNetLabel"/>
    <hyperlink ref="A51" r:id="rId9"/>
    <hyperlink ref="A59" r:id="rId10"/>
    <hyperlink ref="A52" r:id="rId11" display="full_ifrs-cor_2017-03-09.xsd#ifrs-full_AdditionsOtherThanThroughBusinessCombinationsInvestmentProperty@http://www.jsc.gov.jo/xbrl/2017-12-31/lab-rol_dfsnp/ReportingLabel"/>
    <hyperlink ref="A68" r:id="rId12" display="full_ifrs-cor_2017-03-09.xsd#ifrs-full_InvestmentProperty@http://www.jsc.gov.jo/xbrl/2017-12-31/lab-rol_dfsnp/ReportingTotalLabel"/>
    <hyperlink ref="I34" tooltip="اظهار تفاصيل البند" display="اظهار تفاصيل البند"/>
    <hyperlink ref="I68" tooltip="اظهار تفاصيل البند" display="اظهار تفاصيل البند"/>
    <hyperlink ref="G89" tooltip="اظهار تفاصيل البند" display="اظهار تفاصيل البند"/>
    <hyperlink ref="G108" tooltip="اظهار تفاصيل البند" display="اظهار تفاصيل البند"/>
    <hyperlink ref="G132" tooltip="اظهار تفاصيل البند" display="اظهار تفاصيل البند"/>
    <hyperlink ref="G153" tooltip="اظهار تفاصيل البند" display="اظهار تفاصيل البند"/>
    <hyperlink ref="G172" tooltip="اظهار تفاصيل البند" display="اظهار تفاصيل البند"/>
    <hyperlink ref="G195" tooltip="اظهار تفاصيل البند" display="اظهار تفاصيل البند"/>
    <hyperlink ref="G227" tooltip="اظهار تفاصيل البند" display="اظهار تفاصيل البند"/>
    <hyperlink ref="G321" tooltip="اظهار تفاصيل البند" display="اظهار تفاصيل البند"/>
    <hyperlink ref="G357" tooltip="اظهار تفاصيل البند" display="اظهار تفاصيل البند"/>
    <hyperlink ref="G389" tooltip="اظهار تفاصيل البند" display="اظهار تفاصيل البند"/>
  </hyperlinks>
  <pageMargins left="0.7" right="0.7" top="0.75" bottom="0.75" header="0.3" footer="0.3"/>
  <drawing r:id="rId13"/>
  <legacyDrawing r:id="rId14"/>
  <controls>
    <mc:AlternateContent xmlns:mc="http://schemas.openxmlformats.org/markup-compatibility/2006">
      <mc:Choice Requires="x14">
        <control shapeId="15437" r:id="rId15" name="LegendBtn">
          <controlPr defaultSize="0" autoLine="0" r:id="rId16">
            <anchor>
              <from>
                <xdr:col>5</xdr:col>
                <xdr:colOff>476250</xdr:colOff>
                <xdr:row>0</xdr:row>
                <xdr:rowOff>123825</xdr:rowOff>
              </from>
              <to>
                <xdr:col>5</xdr:col>
                <xdr:colOff>1104900</xdr:colOff>
                <xdr:row>0</xdr:row>
                <xdr:rowOff>762000</xdr:rowOff>
              </to>
            </anchor>
          </controlPr>
        </control>
      </mc:Choice>
      <mc:Fallback>
        <control shapeId="15437" r:id="rId15" name="LegendBtn"/>
      </mc:Fallback>
    </mc:AlternateContent>
    <mc:AlternateContent xmlns:mc="http://schemas.openxmlformats.org/markup-compatibility/2006">
      <mc:Choice Requires="x14">
        <control shapeId="15436" r:id="rId17" name="HelpBtn">
          <controlPr defaultSize="0" autoLine="0" r:id="rId18">
            <anchor>
              <from>
                <xdr:col>4</xdr:col>
                <xdr:colOff>1162050</xdr:colOff>
                <xdr:row>0</xdr:row>
                <xdr:rowOff>123825</xdr:rowOff>
              </from>
              <to>
                <xdr:col>5</xdr:col>
                <xdr:colOff>285750</xdr:colOff>
                <xdr:row>0</xdr:row>
                <xdr:rowOff>762000</xdr:rowOff>
              </to>
            </anchor>
          </controlPr>
        </control>
      </mc:Choice>
      <mc:Fallback>
        <control shapeId="15436" r:id="rId17" name="HelpBtn"/>
      </mc:Fallback>
    </mc:AlternateContent>
    <mc:AlternateContent xmlns:mc="http://schemas.openxmlformats.org/markup-compatibility/2006">
      <mc:Choice Requires="x14">
        <control shapeId="15435" r:id="rId19" name="ToolboxBtn">
          <controlPr defaultSize="0" autoLine="0" r:id="rId20">
            <anchor>
              <from>
                <xdr:col>4</xdr:col>
                <xdr:colOff>333375</xdr:colOff>
                <xdr:row>0</xdr:row>
                <xdr:rowOff>123825</xdr:rowOff>
              </from>
              <to>
                <xdr:col>4</xdr:col>
                <xdr:colOff>971550</xdr:colOff>
                <xdr:row>0</xdr:row>
                <xdr:rowOff>762000</xdr:rowOff>
              </to>
            </anchor>
          </controlPr>
        </control>
      </mc:Choice>
      <mc:Fallback>
        <control shapeId="15435" r:id="rId19" name="ToolboxBtn"/>
      </mc:Fallback>
    </mc:AlternateContent>
    <mc:AlternateContent xmlns:mc="http://schemas.openxmlformats.org/markup-compatibility/2006">
      <mc:Choice Requires="x14">
        <control shapeId="15434" r:id="rId21" name="HomeBtn">
          <controlPr defaultSize="0" autoLine="0" r:id="rId22">
            <anchor>
              <from>
                <xdr:col>3</xdr:col>
                <xdr:colOff>2228850</xdr:colOff>
                <xdr:row>0</xdr:row>
                <xdr:rowOff>123825</xdr:rowOff>
              </from>
              <to>
                <xdr:col>4</xdr:col>
                <xdr:colOff>142875</xdr:colOff>
                <xdr:row>0</xdr:row>
                <xdr:rowOff>762000</xdr:rowOff>
              </to>
            </anchor>
          </controlPr>
        </control>
      </mc:Choice>
      <mc:Fallback>
        <control shapeId="15434" r:id="rId21" name="HomeBtn"/>
      </mc:Fallback>
    </mc:AlternateContent>
  </control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dimension ref="A1:DZ141"/>
  <sheetViews>
    <sheetView showGridLines="0" rightToLeft="1" topLeftCell="C1" workbookViewId="0">
      <pane ySplit="2" topLeftCell="A14" activePane="bottomLeft" state="frozen"/>
      <selection pane="bottomLeft" activeCell="D76" sqref="D76"/>
    </sheetView>
  </sheetViews>
  <sheetFormatPr defaultRowHeight="15"/>
  <cols>
    <col min="1" max="2" width="0" hidden="1" customWidth="1"/>
    <col min="3" max="3" width="3.7109375" customWidth="1"/>
    <col min="4" max="4" width="50.7109375" customWidth="1"/>
    <col min="5" max="6" width="22.7109375" customWidth="1"/>
    <col min="7" max="7" width="25.7109375" customWidth="1"/>
  </cols>
  <sheetData>
    <row r="1" spans="1:130" ht="80.099999999999994" customHeight="1">
      <c r="A1" s="34" t="s">
        <v>1998</v>
      </c>
      <c r="B1" s="22"/>
      <c r="C1" s="22"/>
      <c r="D1" s="22"/>
      <c r="E1" s="22"/>
      <c r="F1" s="22"/>
      <c r="G1" s="22"/>
    </row>
    <row r="2" spans="1:130" ht="24.95" customHeight="1">
      <c r="A2" s="54"/>
      <c r="B2" s="54"/>
      <c r="C2" s="54"/>
      <c r="D2" s="56" t="s">
        <v>2594</v>
      </c>
      <c r="E2" s="54"/>
      <c r="F2" s="54"/>
      <c r="G2" s="54"/>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row>
    <row r="3" spans="1:130">
      <c r="A3" s="22"/>
      <c r="B3" s="22"/>
      <c r="C3" s="22"/>
      <c r="D3" s="22"/>
      <c r="E3" s="22"/>
      <c r="F3" s="22"/>
      <c r="G3" s="22"/>
    </row>
    <row r="4" spans="1:130" hidden="1">
      <c r="A4" s="22"/>
      <c r="B4" s="22"/>
      <c r="C4" s="22"/>
      <c r="D4" s="22"/>
      <c r="E4" s="22"/>
      <c r="F4" s="22"/>
      <c r="G4" s="22"/>
    </row>
    <row r="5" spans="1:130" ht="24.95" customHeight="1">
      <c r="A5" s="61"/>
      <c r="B5" s="61"/>
      <c r="C5" s="34" t="s">
        <v>2488</v>
      </c>
      <c r="D5" s="61"/>
      <c r="E5" s="61"/>
      <c r="F5" s="61"/>
      <c r="G5" s="61"/>
      <c r="H5" s="61"/>
    </row>
    <row r="6" spans="1:130" hidden="1">
      <c r="A6" s="61"/>
      <c r="B6" s="61"/>
      <c r="C6" s="61"/>
      <c r="D6" s="61"/>
      <c r="E6" s="61"/>
      <c r="F6" s="61"/>
      <c r="G6" s="61"/>
      <c r="H6" s="61"/>
    </row>
    <row r="7" spans="1:130" hidden="1">
      <c r="A7" s="61"/>
      <c r="B7" s="61"/>
      <c r="C7" s="61"/>
      <c r="D7" s="61"/>
      <c r="E7" s="61"/>
      <c r="F7" s="61"/>
      <c r="G7" s="61"/>
      <c r="H7" s="61"/>
    </row>
    <row r="8" spans="1:130" hidden="1">
      <c r="A8" s="61"/>
      <c r="B8" s="61"/>
      <c r="C8" s="61" t="s">
        <v>438</v>
      </c>
      <c r="D8" s="61" t="s">
        <v>439</v>
      </c>
      <c r="E8" s="61"/>
      <c r="F8" s="61"/>
      <c r="G8" s="61" t="s">
        <v>440</v>
      </c>
      <c r="H8" s="61" t="s">
        <v>441</v>
      </c>
    </row>
    <row r="9" spans="1:130" ht="24.95" customHeight="1">
      <c r="A9" s="61"/>
      <c r="B9" s="61"/>
      <c r="C9" s="61" t="s">
        <v>443</v>
      </c>
      <c r="D9" s="63"/>
      <c r="E9" s="69" t="str">
        <f>TEXT(DATE(MID(E11,7,4),MID(E11,4,2),MID(E11,1,2)),"dd/MM/yyyy")&amp;" - "&amp;TEXT(DATE(MID(E12,7,4),MID(E12,4,2),MID(E12,1,2)),"dd/MM/yyyy")</f>
        <v>01/01/2021 - 30/06/2021</v>
      </c>
      <c r="F9" s="69" t="str">
        <f>TEXT(DATE(MID(F11,7,4),MID(F11,4,2),MID(F11,1,2)),"dd/MM/yyyy")&amp;" - "&amp;TEXT(DATE(MID(F12,7,4),MID(F12,4,2),MID(F12,1,2)),"dd/MM/yyyy")</f>
        <v>01/01/2020 - 31/12/2020</v>
      </c>
      <c r="G9" s="22"/>
      <c r="H9" s="61"/>
    </row>
    <row r="10" spans="1:130" ht="20.100000000000001" customHeight="1">
      <c r="A10" s="61"/>
      <c r="B10" s="61"/>
      <c r="C10" s="61" t="s">
        <v>444</v>
      </c>
      <c r="D10" s="63"/>
      <c r="E10" s="62" t="str">
        <f>StartUp!$E$8</f>
        <v>JOD</v>
      </c>
      <c r="F10" s="62" t="str">
        <f>StartUp!$E$8</f>
        <v>JOD</v>
      </c>
      <c r="G10" s="22"/>
      <c r="H10" s="61"/>
    </row>
    <row r="11" spans="1:130" ht="20.100000000000001" hidden="1" customHeight="1">
      <c r="A11" s="61"/>
      <c r="B11" s="61"/>
      <c r="C11" s="61" t="s">
        <v>445</v>
      </c>
      <c r="D11" s="106"/>
      <c r="E11" s="65" t="s">
        <v>2582</v>
      </c>
      <c r="F11" s="65" t="s">
        <v>2608</v>
      </c>
      <c r="G11" s="22"/>
      <c r="H11" s="61"/>
    </row>
    <row r="12" spans="1:130" ht="20.100000000000001" hidden="1" customHeight="1">
      <c r="A12" s="61"/>
      <c r="B12" s="61"/>
      <c r="C12" s="61" t="s">
        <v>446</v>
      </c>
      <c r="D12" s="106"/>
      <c r="E12" s="65" t="s">
        <v>2541</v>
      </c>
      <c r="F12" s="65" t="s">
        <v>2609</v>
      </c>
      <c r="G12" s="22"/>
      <c r="H12" s="61"/>
    </row>
    <row r="13" spans="1:130">
      <c r="A13" s="61"/>
      <c r="B13" s="61"/>
      <c r="C13" s="61" t="s">
        <v>440</v>
      </c>
      <c r="D13" s="63"/>
      <c r="E13" s="22"/>
      <c r="F13" s="22"/>
      <c r="G13" s="22"/>
      <c r="H13" s="61"/>
    </row>
    <row r="14" spans="1:130">
      <c r="A14" s="61" t="s">
        <v>1999</v>
      </c>
      <c r="B14" s="61"/>
      <c r="C14" s="61"/>
      <c r="D14" s="93" t="s">
        <v>3143</v>
      </c>
      <c r="E14" s="93"/>
      <c r="F14" s="93"/>
      <c r="H14" s="61"/>
    </row>
    <row r="15" spans="1:130">
      <c r="A15" s="61" t="s">
        <v>2000</v>
      </c>
      <c r="B15" s="61"/>
      <c r="C15" s="61"/>
      <c r="D15" s="94" t="s">
        <v>3144</v>
      </c>
      <c r="E15" s="93"/>
      <c r="F15" s="93"/>
      <c r="H15" s="61"/>
    </row>
    <row r="16" spans="1:130">
      <c r="A16" s="61" t="s">
        <v>2001</v>
      </c>
      <c r="B16" s="61"/>
      <c r="C16" s="61"/>
      <c r="D16" s="95" t="s">
        <v>3145</v>
      </c>
      <c r="E16" s="114"/>
      <c r="F16" s="114"/>
      <c r="H16" s="61"/>
    </row>
    <row r="17" spans="1:8">
      <c r="A17" s="61" t="s">
        <v>2002</v>
      </c>
      <c r="B17" s="61"/>
      <c r="C17" s="61"/>
      <c r="D17" s="95" t="s">
        <v>3146</v>
      </c>
      <c r="E17" s="114"/>
      <c r="F17" s="114"/>
      <c r="H17" s="61"/>
    </row>
    <row r="18" spans="1:8">
      <c r="A18" s="61" t="s">
        <v>2003</v>
      </c>
      <c r="B18" s="61"/>
      <c r="C18" s="61"/>
      <c r="D18" s="95" t="s">
        <v>3147</v>
      </c>
      <c r="E18" s="114"/>
      <c r="F18" s="114"/>
      <c r="H18" s="61"/>
    </row>
    <row r="19" spans="1:8">
      <c r="A19" s="61" t="s">
        <v>2004</v>
      </c>
      <c r="B19" s="61"/>
      <c r="C19" s="61"/>
      <c r="D19" s="95" t="s">
        <v>3148</v>
      </c>
      <c r="E19" s="114"/>
      <c r="F19" s="114"/>
      <c r="H19" s="61"/>
    </row>
    <row r="20" spans="1:8" ht="25.5">
      <c r="A20" s="61" t="s">
        <v>2005</v>
      </c>
      <c r="B20" s="61"/>
      <c r="C20" s="61"/>
      <c r="D20" s="95" t="s">
        <v>3149</v>
      </c>
      <c r="E20" s="114"/>
      <c r="F20" s="114"/>
      <c r="H20" s="61"/>
    </row>
    <row r="21" spans="1:8">
      <c r="A21" s="61" t="s">
        <v>2006</v>
      </c>
      <c r="B21" s="61"/>
      <c r="C21" s="61"/>
      <c r="D21" s="95" t="s">
        <v>3150</v>
      </c>
      <c r="E21" s="114"/>
      <c r="F21" s="114"/>
      <c r="H21" s="61"/>
    </row>
    <row r="22" spans="1:8">
      <c r="A22" s="61" t="s">
        <v>2007</v>
      </c>
      <c r="B22" s="61"/>
      <c r="C22" s="61"/>
      <c r="D22" s="95" t="s">
        <v>3151</v>
      </c>
      <c r="E22" s="114"/>
      <c r="F22" s="114"/>
      <c r="H22" s="61"/>
    </row>
    <row r="23" spans="1:8" ht="25.5">
      <c r="A23" s="61" t="s">
        <v>2008</v>
      </c>
      <c r="B23" s="61"/>
      <c r="C23" s="61"/>
      <c r="D23" s="95" t="s">
        <v>3152</v>
      </c>
      <c r="E23" s="114"/>
      <c r="F23" s="114"/>
      <c r="H23" s="61"/>
    </row>
    <row r="24" spans="1:8">
      <c r="A24" s="61" t="s">
        <v>2009</v>
      </c>
      <c r="B24" s="61"/>
      <c r="C24" s="61"/>
      <c r="D24" s="95" t="s">
        <v>3153</v>
      </c>
      <c r="E24" s="114"/>
      <c r="F24" s="114"/>
      <c r="H24" s="61"/>
    </row>
    <row r="25" spans="1:8" ht="25.5">
      <c r="A25" s="61" t="s">
        <v>2010</v>
      </c>
      <c r="B25" s="61"/>
      <c r="C25" s="61"/>
      <c r="D25" s="95" t="s">
        <v>3154</v>
      </c>
      <c r="E25" s="114"/>
      <c r="F25" s="114"/>
      <c r="H25" s="61"/>
    </row>
    <row r="26" spans="1:8">
      <c r="A26" s="61" t="s">
        <v>2011</v>
      </c>
      <c r="B26" s="61"/>
      <c r="C26" s="61"/>
      <c r="D26" s="95" t="s">
        <v>3155</v>
      </c>
      <c r="E26" s="114"/>
      <c r="F26" s="114"/>
      <c r="H26" s="61"/>
    </row>
    <row r="27" spans="1:8">
      <c r="A27" s="61" t="s">
        <v>2012</v>
      </c>
      <c r="B27" s="61"/>
      <c r="C27" s="61"/>
      <c r="D27" s="95" t="s">
        <v>3156</v>
      </c>
      <c r="E27" s="114"/>
      <c r="F27" s="114"/>
      <c r="H27" s="61"/>
    </row>
    <row r="28" spans="1:8" ht="38.25">
      <c r="A28" s="61" t="s">
        <v>2013</v>
      </c>
      <c r="B28" s="61"/>
      <c r="C28" s="61"/>
      <c r="D28" s="95" t="s">
        <v>3157</v>
      </c>
      <c r="E28" s="114"/>
      <c r="F28" s="114"/>
      <c r="H28" s="61"/>
    </row>
    <row r="29" spans="1:8">
      <c r="A29" s="61" t="s">
        <v>2014</v>
      </c>
      <c r="B29" s="61"/>
      <c r="C29" s="61"/>
      <c r="D29" s="95" t="s">
        <v>3158</v>
      </c>
      <c r="E29" s="114"/>
      <c r="F29" s="114"/>
      <c r="H29" s="61"/>
    </row>
    <row r="30" spans="1:8" ht="25.5">
      <c r="A30" s="61" t="s">
        <v>2015</v>
      </c>
      <c r="B30" s="61"/>
      <c r="C30" s="61"/>
      <c r="D30" s="95" t="s">
        <v>3159</v>
      </c>
      <c r="E30" s="114"/>
      <c r="F30" s="114"/>
      <c r="H30" s="61"/>
    </row>
    <row r="31" spans="1:8">
      <c r="A31" s="61" t="s">
        <v>2016</v>
      </c>
      <c r="B31" s="61"/>
      <c r="C31" s="61"/>
      <c r="D31" s="95" t="s">
        <v>3160</v>
      </c>
      <c r="E31" s="114"/>
      <c r="F31" s="114"/>
      <c r="H31" s="61"/>
    </row>
    <row r="32" spans="1:8">
      <c r="A32" s="61" t="s">
        <v>2017</v>
      </c>
      <c r="B32" s="61"/>
      <c r="C32" s="61"/>
      <c r="D32" s="95" t="s">
        <v>3161</v>
      </c>
      <c r="E32" s="114"/>
      <c r="F32" s="114"/>
      <c r="H32" s="61"/>
    </row>
    <row r="33" spans="1:8">
      <c r="A33" s="61" t="s">
        <v>2018</v>
      </c>
      <c r="B33" s="61"/>
      <c r="C33" s="61"/>
      <c r="D33" s="95" t="s">
        <v>3162</v>
      </c>
      <c r="E33" s="114"/>
      <c r="F33" s="114"/>
      <c r="H33" s="61"/>
    </row>
    <row r="34" spans="1:8">
      <c r="A34" s="61" t="s">
        <v>2019</v>
      </c>
      <c r="B34" s="61"/>
      <c r="C34" s="61"/>
      <c r="D34" s="95" t="s">
        <v>3163</v>
      </c>
      <c r="E34" s="114"/>
      <c r="F34" s="114"/>
      <c r="H34" s="61"/>
    </row>
    <row r="35" spans="1:8">
      <c r="A35" s="61" t="s">
        <v>2020</v>
      </c>
      <c r="B35" s="61"/>
      <c r="C35" s="61"/>
      <c r="D35" s="95" t="s">
        <v>3164</v>
      </c>
      <c r="E35" s="114"/>
      <c r="F35" s="114"/>
      <c r="H35" s="61"/>
    </row>
    <row r="36" spans="1:8">
      <c r="A36" s="61" t="s">
        <v>2021</v>
      </c>
      <c r="B36" s="61"/>
      <c r="C36" s="61"/>
      <c r="D36" s="95" t="s">
        <v>3165</v>
      </c>
      <c r="E36" s="114"/>
      <c r="F36" s="114"/>
      <c r="H36" s="61"/>
    </row>
    <row r="37" spans="1:8" ht="15.75" thickBot="1">
      <c r="A37" s="61" t="s">
        <v>2022</v>
      </c>
      <c r="B37" s="61"/>
      <c r="C37" s="61"/>
      <c r="D37" s="108" t="s">
        <v>3166</v>
      </c>
      <c r="E37" s="115">
        <f>1*E16+1*E17+1*E18+1*E19+1*E20+1*E21+1*E22+1*E23+1*E24+1*E25+1*E26+1*E27+1*E28+1*E29+1*E30+1*E31+1*E32+1*E33+1*E34+1*E35+1*E36</f>
        <v>0</v>
      </c>
      <c r="F37" s="115">
        <f>1*F16+1*F17+1*F18+1*F19+1*F20+1*F21+1*F22+1*F23+1*F24+1*F25+1*F26+1*F27+1*F28+1*F29+1*F30+1*F31+1*F32+1*F33+1*F34+1*F35+1*F36</f>
        <v>0</v>
      </c>
      <c r="G37" s="57" t="s">
        <v>2654</v>
      </c>
      <c r="H37" s="61"/>
    </row>
    <row r="38" spans="1:8" ht="15.75" thickTop="1">
      <c r="A38" s="61" t="s">
        <v>2023</v>
      </c>
      <c r="B38" s="61"/>
      <c r="C38" s="61"/>
      <c r="D38" s="94" t="s">
        <v>3167</v>
      </c>
      <c r="E38" s="118"/>
      <c r="F38" s="118"/>
      <c r="H38" s="61"/>
    </row>
    <row r="39" spans="1:8">
      <c r="A39" s="61" t="s">
        <v>2024</v>
      </c>
      <c r="B39" s="61"/>
      <c r="C39" s="61"/>
      <c r="D39" s="96" t="s">
        <v>3168</v>
      </c>
      <c r="E39" s="99"/>
      <c r="F39" s="99"/>
      <c r="H39" s="61"/>
    </row>
    <row r="40" spans="1:8">
      <c r="A40" s="61" t="s">
        <v>2025</v>
      </c>
      <c r="B40" s="61"/>
      <c r="C40" s="61"/>
      <c r="D40" s="97" t="s">
        <v>3169</v>
      </c>
      <c r="E40" s="114"/>
      <c r="F40" s="114"/>
      <c r="H40" s="61"/>
    </row>
    <row r="41" spans="1:8" ht="25.5">
      <c r="A41" s="61" t="s">
        <v>2026</v>
      </c>
      <c r="B41" s="61"/>
      <c r="C41" s="61"/>
      <c r="D41" s="97" t="s">
        <v>3170</v>
      </c>
      <c r="E41" s="114"/>
      <c r="F41" s="114"/>
      <c r="H41" s="61"/>
    </row>
    <row r="42" spans="1:8">
      <c r="A42" s="61" t="s">
        <v>2027</v>
      </c>
      <c r="B42" s="61"/>
      <c r="C42" s="61"/>
      <c r="D42" s="97" t="s">
        <v>3171</v>
      </c>
      <c r="E42" s="114"/>
      <c r="F42" s="114"/>
      <c r="H42" s="61"/>
    </row>
    <row r="43" spans="1:8">
      <c r="A43" s="61" t="s">
        <v>2028</v>
      </c>
      <c r="B43" s="61"/>
      <c r="C43" s="61"/>
      <c r="D43" s="107" t="s">
        <v>3172</v>
      </c>
      <c r="E43" s="125">
        <f>1*E40+1*E41+1*E42</f>
        <v>0</v>
      </c>
      <c r="F43" s="125">
        <f>1*F40+1*F41+1*F42</f>
        <v>0</v>
      </c>
      <c r="H43" s="61"/>
    </row>
    <row r="44" spans="1:8">
      <c r="A44" s="61" t="s">
        <v>2029</v>
      </c>
      <c r="B44" s="61"/>
      <c r="C44" s="61"/>
      <c r="D44" s="95" t="s">
        <v>3173</v>
      </c>
      <c r="E44" s="114"/>
      <c r="F44" s="114"/>
      <c r="H44" s="61"/>
    </row>
    <row r="45" spans="1:8">
      <c r="A45" s="61" t="s">
        <v>2030</v>
      </c>
      <c r="B45" s="61"/>
      <c r="C45" s="61"/>
      <c r="D45" s="95" t="s">
        <v>3174</v>
      </c>
      <c r="E45" s="114"/>
      <c r="F45" s="114"/>
      <c r="H45" s="61"/>
    </row>
    <row r="46" spans="1:8">
      <c r="A46" s="61" t="s">
        <v>2031</v>
      </c>
      <c r="B46" s="61"/>
      <c r="C46" s="61"/>
      <c r="D46" s="95" t="s">
        <v>3175</v>
      </c>
      <c r="E46" s="114"/>
      <c r="F46" s="114"/>
      <c r="H46" s="61"/>
    </row>
    <row r="47" spans="1:8">
      <c r="A47" s="61" t="s">
        <v>2032</v>
      </c>
      <c r="B47" s="61"/>
      <c r="C47" s="61"/>
      <c r="D47" s="95" t="s">
        <v>3176</v>
      </c>
      <c r="E47" s="114"/>
      <c r="F47" s="114"/>
      <c r="H47" s="61"/>
    </row>
    <row r="48" spans="1:8">
      <c r="A48" s="61" t="s">
        <v>2033</v>
      </c>
      <c r="B48" s="61"/>
      <c r="C48" s="61"/>
      <c r="D48" s="95" t="s">
        <v>3177</v>
      </c>
      <c r="E48" s="114"/>
      <c r="F48" s="114"/>
      <c r="H48" s="61"/>
    </row>
    <row r="49" spans="1:8">
      <c r="A49" s="61" t="s">
        <v>2034</v>
      </c>
      <c r="B49" s="61"/>
      <c r="C49" s="61"/>
      <c r="D49" s="95" t="s">
        <v>3178</v>
      </c>
      <c r="E49" s="114"/>
      <c r="F49" s="114"/>
      <c r="H49" s="61"/>
    </row>
    <row r="50" spans="1:8">
      <c r="A50" s="61" t="s">
        <v>2035</v>
      </c>
      <c r="B50" s="61"/>
      <c r="C50" s="61"/>
      <c r="D50" s="95" t="s">
        <v>3179</v>
      </c>
      <c r="E50" s="114"/>
      <c r="F50" s="114"/>
      <c r="H50" s="61"/>
    </row>
    <row r="51" spans="1:8">
      <c r="A51" s="61" t="s">
        <v>2036</v>
      </c>
      <c r="B51" s="61"/>
      <c r="C51" s="61"/>
      <c r="D51" s="95" t="s">
        <v>3180</v>
      </c>
      <c r="E51" s="114"/>
      <c r="F51" s="114"/>
      <c r="H51" s="61"/>
    </row>
    <row r="52" spans="1:8">
      <c r="A52" s="61" t="s">
        <v>2037</v>
      </c>
      <c r="B52" s="61"/>
      <c r="C52" s="61"/>
      <c r="D52" s="95" t="s">
        <v>3181</v>
      </c>
      <c r="E52" s="114"/>
      <c r="F52" s="114"/>
      <c r="H52" s="61"/>
    </row>
    <row r="53" spans="1:8">
      <c r="A53" s="61" t="s">
        <v>2038</v>
      </c>
      <c r="B53" s="61"/>
      <c r="C53" s="61"/>
      <c r="D53" s="95" t="s">
        <v>3182</v>
      </c>
      <c r="E53" s="114"/>
      <c r="F53" s="114"/>
      <c r="H53" s="61"/>
    </row>
    <row r="54" spans="1:8">
      <c r="A54" s="61" t="s">
        <v>2039</v>
      </c>
      <c r="B54" s="61"/>
      <c r="C54" s="61"/>
      <c r="D54" s="95" t="s">
        <v>3183</v>
      </c>
      <c r="E54" s="114"/>
      <c r="F54" s="114"/>
      <c r="H54" s="61"/>
    </row>
    <row r="55" spans="1:8" ht="15.75" thickBot="1">
      <c r="A55" s="61" t="s">
        <v>2040</v>
      </c>
      <c r="B55" s="61"/>
      <c r="C55" s="61"/>
      <c r="D55" s="108" t="s">
        <v>3184</v>
      </c>
      <c r="E55" s="115">
        <f>1*E43+1*E44+1*E45+1*E46+1*E47+1*E48+1*E49+1*E50+1*E51+1*E52+1*E53+1*E54</f>
        <v>0</v>
      </c>
      <c r="F55" s="115">
        <f>1*F43+1*F44+1*F45+1*F46+1*F47+1*F48+1*F49+1*F50+1*F51+1*F52+1*F53+1*F54</f>
        <v>0</v>
      </c>
      <c r="G55" s="57" t="s">
        <v>2654</v>
      </c>
      <c r="H55" s="61"/>
    </row>
    <row r="56" spans="1:8" ht="15.75" thickTop="1">
      <c r="A56" s="61" t="s">
        <v>2041</v>
      </c>
      <c r="B56" s="61"/>
      <c r="C56" s="61"/>
      <c r="D56" s="94" t="s">
        <v>3185</v>
      </c>
      <c r="E56" s="118"/>
      <c r="F56" s="118"/>
      <c r="H56" s="61"/>
    </row>
    <row r="57" spans="1:8">
      <c r="A57" s="61" t="s">
        <v>2042</v>
      </c>
      <c r="B57" s="61"/>
      <c r="C57" s="61"/>
      <c r="D57" s="95" t="s">
        <v>3186</v>
      </c>
      <c r="E57" s="114"/>
      <c r="F57" s="114"/>
      <c r="H57" s="61"/>
    </row>
    <row r="58" spans="1:8">
      <c r="A58" s="61" t="s">
        <v>2043</v>
      </c>
      <c r="B58" s="61"/>
      <c r="C58" s="61"/>
      <c r="D58" s="95" t="s">
        <v>3187</v>
      </c>
      <c r="E58" s="114"/>
      <c r="F58" s="114"/>
      <c r="H58" s="61"/>
    </row>
    <row r="59" spans="1:8">
      <c r="A59" s="61" t="s">
        <v>2044</v>
      </c>
      <c r="B59" s="61"/>
      <c r="C59" s="61"/>
      <c r="D59" s="95" t="s">
        <v>3188</v>
      </c>
      <c r="E59" s="114"/>
      <c r="F59" s="114"/>
      <c r="H59" s="61"/>
    </row>
    <row r="60" spans="1:8">
      <c r="A60" s="61" t="s">
        <v>2045</v>
      </c>
      <c r="B60" s="61"/>
      <c r="C60" s="61"/>
      <c r="D60" s="95" t="s">
        <v>3189</v>
      </c>
      <c r="E60" s="114"/>
      <c r="F60" s="114"/>
      <c r="H60" s="61"/>
    </row>
    <row r="61" spans="1:8">
      <c r="A61" s="61" t="s">
        <v>2046</v>
      </c>
      <c r="B61" s="61"/>
      <c r="C61" s="61"/>
      <c r="D61" s="95" t="s">
        <v>3190</v>
      </c>
      <c r="E61" s="114"/>
      <c r="F61" s="114"/>
      <c r="H61" s="61"/>
    </row>
    <row r="62" spans="1:8">
      <c r="A62" s="61" t="s">
        <v>2047</v>
      </c>
      <c r="B62" s="61"/>
      <c r="C62" s="61"/>
      <c r="D62" s="95" t="s">
        <v>3191</v>
      </c>
      <c r="E62" s="114"/>
      <c r="F62" s="114"/>
      <c r="H62" s="61"/>
    </row>
    <row r="63" spans="1:8">
      <c r="A63" s="61" t="s">
        <v>2048</v>
      </c>
      <c r="B63" s="61"/>
      <c r="C63" s="61"/>
      <c r="D63" s="95" t="s">
        <v>3192</v>
      </c>
      <c r="E63" s="114"/>
      <c r="F63" s="114"/>
      <c r="H63" s="61"/>
    </row>
    <row r="64" spans="1:8">
      <c r="A64" s="61" t="s">
        <v>2049</v>
      </c>
      <c r="B64" s="61"/>
      <c r="C64" s="61"/>
      <c r="D64" s="95" t="s">
        <v>3193</v>
      </c>
      <c r="E64" s="114"/>
      <c r="F64" s="114"/>
      <c r="H64" s="61"/>
    </row>
    <row r="65" spans="1:8">
      <c r="A65" s="61" t="s">
        <v>2050</v>
      </c>
      <c r="B65" s="61"/>
      <c r="C65" s="61"/>
      <c r="D65" s="95" t="s">
        <v>3194</v>
      </c>
      <c r="E65" s="114"/>
      <c r="F65" s="114"/>
      <c r="H65" s="61"/>
    </row>
    <row r="66" spans="1:8">
      <c r="A66" s="61" t="s">
        <v>2051</v>
      </c>
      <c r="B66" s="61"/>
      <c r="C66" s="61"/>
      <c r="D66" s="95" t="s">
        <v>3195</v>
      </c>
      <c r="E66" s="114"/>
      <c r="F66" s="114"/>
      <c r="H66" s="61"/>
    </row>
    <row r="67" spans="1:8">
      <c r="A67" s="61" t="s">
        <v>2052</v>
      </c>
      <c r="B67" s="61"/>
      <c r="C67" s="61"/>
      <c r="D67" s="95" t="s">
        <v>3196</v>
      </c>
      <c r="E67" s="114"/>
      <c r="F67" s="114"/>
      <c r="H67" s="61"/>
    </row>
    <row r="68" spans="1:8">
      <c r="A68" s="61" t="s">
        <v>2053</v>
      </c>
      <c r="B68" s="61"/>
      <c r="C68" s="61"/>
      <c r="D68" s="95" t="s">
        <v>3197</v>
      </c>
      <c r="E68" s="114"/>
      <c r="F68" s="114"/>
      <c r="H68" s="61"/>
    </row>
    <row r="69" spans="1:8">
      <c r="A69" s="61" t="s">
        <v>2054</v>
      </c>
      <c r="B69" s="61"/>
      <c r="C69" s="61"/>
      <c r="D69" s="95" t="s">
        <v>3198</v>
      </c>
      <c r="E69" s="114"/>
      <c r="F69" s="114"/>
      <c r="H69" s="61"/>
    </row>
    <row r="70" spans="1:8">
      <c r="A70" s="61" t="s">
        <v>2055</v>
      </c>
      <c r="B70" s="61"/>
      <c r="C70" s="61"/>
      <c r="D70" s="95" t="s">
        <v>3199</v>
      </c>
      <c r="E70" s="114"/>
      <c r="F70" s="114"/>
      <c r="H70" s="61"/>
    </row>
    <row r="71" spans="1:8">
      <c r="A71" s="61" t="s">
        <v>2056</v>
      </c>
      <c r="B71" s="61"/>
      <c r="C71" s="61"/>
      <c r="D71" s="95" t="s">
        <v>3200</v>
      </c>
      <c r="E71" s="114"/>
      <c r="F71" s="114"/>
      <c r="H71" s="61"/>
    </row>
    <row r="72" spans="1:8">
      <c r="A72" s="61" t="s">
        <v>2057</v>
      </c>
      <c r="B72" s="61"/>
      <c r="C72" s="61"/>
      <c r="D72" s="95" t="s">
        <v>3201</v>
      </c>
      <c r="E72" s="114"/>
      <c r="F72" s="114"/>
      <c r="H72" s="61"/>
    </row>
    <row r="73" spans="1:8">
      <c r="A73" s="61" t="s">
        <v>2058</v>
      </c>
      <c r="B73" s="61"/>
      <c r="C73" s="61"/>
      <c r="D73" s="95" t="s">
        <v>3202</v>
      </c>
      <c r="E73" s="114"/>
      <c r="F73" s="114"/>
      <c r="H73" s="61"/>
    </row>
    <row r="74" spans="1:8" ht="15.75" thickBot="1">
      <c r="A74" s="61" t="s">
        <v>2059</v>
      </c>
      <c r="B74" s="61"/>
      <c r="C74" s="61"/>
      <c r="D74" s="108" t="s">
        <v>3203</v>
      </c>
      <c r="E74" s="115">
        <f>1*E57+1*E58+1*E59+1*E60+1*E61+1*E62+1*E63+1*E64+1*E65+1*E66+1*E67+1*E68+1*E69+1*E70+1*E71+1*E72+1*E73</f>
        <v>0</v>
      </c>
      <c r="F74" s="115">
        <f>1*F57+1*F58+1*F59+1*F60+1*F61+1*F62+1*F63+1*F64+1*F65+1*F66+1*F67+1*F68+1*F69+1*F70+1*F71+1*F72+1*F73</f>
        <v>0</v>
      </c>
      <c r="G74" s="57" t="s">
        <v>2654</v>
      </c>
      <c r="H74" s="61"/>
    </row>
    <row r="75" spans="1:8" ht="15.75" thickTop="1">
      <c r="A75" s="61" t="s">
        <v>2060</v>
      </c>
      <c r="B75" s="61"/>
      <c r="C75" s="61"/>
      <c r="D75" s="94" t="s">
        <v>3204</v>
      </c>
      <c r="E75" s="118"/>
      <c r="F75" s="118"/>
      <c r="H75" s="61"/>
    </row>
    <row r="76" spans="1:8">
      <c r="A76" s="61" t="s">
        <v>2061</v>
      </c>
      <c r="B76" s="61"/>
      <c r="C76" s="61"/>
      <c r="D76" s="95" t="s">
        <v>3205</v>
      </c>
      <c r="E76" s="114"/>
      <c r="F76" s="114"/>
      <c r="H76" s="61"/>
    </row>
    <row r="77" spans="1:8">
      <c r="A77" s="61" t="s">
        <v>2062</v>
      </c>
      <c r="B77" s="61"/>
      <c r="C77" s="61"/>
      <c r="D77" s="95" t="s">
        <v>3206</v>
      </c>
      <c r="E77" s="114"/>
      <c r="F77" s="114"/>
      <c r="H77" s="61"/>
    </row>
    <row r="78" spans="1:8">
      <c r="A78" s="61" t="s">
        <v>2063</v>
      </c>
      <c r="B78" s="61"/>
      <c r="C78" s="61"/>
      <c r="D78" s="95" t="s">
        <v>3207</v>
      </c>
      <c r="E78" s="114"/>
      <c r="F78" s="114"/>
      <c r="H78" s="61"/>
    </row>
    <row r="79" spans="1:8">
      <c r="A79" s="61" t="s">
        <v>2064</v>
      </c>
      <c r="B79" s="61"/>
      <c r="C79" s="61"/>
      <c r="D79" s="95" t="s">
        <v>3208</v>
      </c>
      <c r="E79" s="114"/>
      <c r="F79" s="114"/>
      <c r="H79" s="61"/>
    </row>
    <row r="80" spans="1:8">
      <c r="A80" s="61" t="s">
        <v>2065</v>
      </c>
      <c r="B80" s="61"/>
      <c r="C80" s="61"/>
      <c r="D80" s="95" t="s">
        <v>3209</v>
      </c>
      <c r="E80" s="114"/>
      <c r="F80" s="114"/>
      <c r="H80" s="61"/>
    </row>
    <row r="81" spans="1:8">
      <c r="A81" s="61" t="s">
        <v>2066</v>
      </c>
      <c r="B81" s="61"/>
      <c r="C81" s="61"/>
      <c r="D81" s="95" t="s">
        <v>3210</v>
      </c>
      <c r="E81" s="114"/>
      <c r="F81" s="114"/>
      <c r="H81" s="61"/>
    </row>
    <row r="82" spans="1:8" ht="15.75" thickBot="1">
      <c r="A82" s="61" t="s">
        <v>2067</v>
      </c>
      <c r="B82" s="61"/>
      <c r="C82" s="61"/>
      <c r="D82" s="108" t="s">
        <v>3211</v>
      </c>
      <c r="E82" s="115">
        <f>1*E76+1*E77+1*E78+1*E79+1*E80+1*E81</f>
        <v>0</v>
      </c>
      <c r="F82" s="115">
        <f>1*F76+1*F77+1*F78+1*F79+1*F80+1*F81</f>
        <v>0</v>
      </c>
      <c r="G82" s="57" t="s">
        <v>2654</v>
      </c>
      <c r="H82" s="61"/>
    </row>
    <row r="83" spans="1:8" ht="15.75" thickTop="1">
      <c r="A83" s="61" t="s">
        <v>2068</v>
      </c>
      <c r="B83" s="61"/>
      <c r="C83" s="61"/>
      <c r="D83" s="94" t="s">
        <v>3212</v>
      </c>
      <c r="E83" s="118"/>
      <c r="F83" s="118"/>
      <c r="H83" s="61"/>
    </row>
    <row r="84" spans="1:8">
      <c r="A84" s="61" t="s">
        <v>2069</v>
      </c>
      <c r="B84" s="61"/>
      <c r="C84" s="61"/>
      <c r="D84" s="95" t="s">
        <v>3213</v>
      </c>
      <c r="E84" s="114"/>
      <c r="F84" s="114"/>
      <c r="H84" s="61"/>
    </row>
    <row r="85" spans="1:8">
      <c r="A85" s="61" t="s">
        <v>2070</v>
      </c>
      <c r="B85" s="61"/>
      <c r="C85" s="61"/>
      <c r="D85" s="95" t="s">
        <v>3214</v>
      </c>
      <c r="E85" s="114"/>
      <c r="F85" s="114"/>
      <c r="H85" s="61"/>
    </row>
    <row r="86" spans="1:8">
      <c r="A86" s="61" t="s">
        <v>2071</v>
      </c>
      <c r="B86" s="61"/>
      <c r="C86" s="61"/>
      <c r="D86" s="95" t="s">
        <v>3215</v>
      </c>
      <c r="E86" s="114"/>
      <c r="F86" s="114"/>
      <c r="H86" s="61"/>
    </row>
    <row r="87" spans="1:8">
      <c r="A87" s="61" t="s">
        <v>2072</v>
      </c>
      <c r="B87" s="61"/>
      <c r="C87" s="61"/>
      <c r="D87" s="95" t="s">
        <v>2759</v>
      </c>
      <c r="E87" s="114"/>
      <c r="F87" s="114"/>
      <c r="H87" s="61"/>
    </row>
    <row r="88" spans="1:8" ht="15.75" thickBot="1">
      <c r="A88" s="61" t="s">
        <v>2073</v>
      </c>
      <c r="B88" s="61"/>
      <c r="C88" s="61"/>
      <c r="D88" s="108" t="s">
        <v>3216</v>
      </c>
      <c r="E88" s="115">
        <f>1*E84+1*E85+1*E86+1*E87</f>
        <v>0</v>
      </c>
      <c r="F88" s="115">
        <f>1*F84+1*F85+1*F86+1*F87</f>
        <v>0</v>
      </c>
      <c r="G88" s="57" t="s">
        <v>2654</v>
      </c>
      <c r="H88" s="61"/>
    </row>
    <row r="89" spans="1:8" ht="15.75" thickTop="1">
      <c r="A89" s="61" t="s">
        <v>2074</v>
      </c>
      <c r="B89" s="61"/>
      <c r="C89" s="61"/>
      <c r="D89" s="94" t="s">
        <v>3217</v>
      </c>
      <c r="E89" s="118"/>
      <c r="F89" s="118"/>
      <c r="H89" s="61"/>
    </row>
    <row r="90" spans="1:8">
      <c r="A90" s="61" t="s">
        <v>2075</v>
      </c>
      <c r="B90" s="61"/>
      <c r="C90" s="61"/>
      <c r="D90" s="95" t="s">
        <v>3218</v>
      </c>
      <c r="E90" s="114">
        <v>0</v>
      </c>
      <c r="F90" s="114">
        <v>20000</v>
      </c>
      <c r="H90" s="61"/>
    </row>
    <row r="91" spans="1:8">
      <c r="A91" s="61" t="s">
        <v>2076</v>
      </c>
      <c r="B91" s="61"/>
      <c r="C91" s="61"/>
      <c r="D91" s="95" t="s">
        <v>3219</v>
      </c>
      <c r="E91" s="114"/>
      <c r="F91" s="114"/>
      <c r="H91" s="61"/>
    </row>
    <row r="92" spans="1:8">
      <c r="A92" s="61" t="s">
        <v>2077</v>
      </c>
      <c r="B92" s="61"/>
      <c r="C92" s="61"/>
      <c r="D92" s="95" t="s">
        <v>3220</v>
      </c>
      <c r="E92" s="114"/>
      <c r="F92" s="114"/>
      <c r="H92" s="61"/>
    </row>
    <row r="93" spans="1:8">
      <c r="A93" s="61" t="s">
        <v>2078</v>
      </c>
      <c r="B93" s="61"/>
      <c r="C93" s="61"/>
      <c r="D93" s="95" t="s">
        <v>3221</v>
      </c>
      <c r="E93" s="114"/>
      <c r="F93" s="114"/>
      <c r="H93" s="61"/>
    </row>
    <row r="94" spans="1:8">
      <c r="A94" s="61" t="s">
        <v>2079</v>
      </c>
      <c r="B94" s="61"/>
      <c r="C94" s="61"/>
      <c r="D94" s="95" t="s">
        <v>3222</v>
      </c>
      <c r="E94" s="114"/>
      <c r="F94" s="114"/>
      <c r="H94" s="61"/>
    </row>
    <row r="95" spans="1:8">
      <c r="A95" s="61" t="s">
        <v>2080</v>
      </c>
      <c r="B95" s="61"/>
      <c r="C95" s="61"/>
      <c r="D95" s="95" t="s">
        <v>3223</v>
      </c>
      <c r="E95" s="114"/>
      <c r="F95" s="114"/>
      <c r="H95" s="61"/>
    </row>
    <row r="96" spans="1:8">
      <c r="A96" s="61" t="s">
        <v>2081</v>
      </c>
      <c r="B96" s="61"/>
      <c r="C96" s="61"/>
      <c r="D96" s="95" t="s">
        <v>3224</v>
      </c>
      <c r="E96" s="114"/>
      <c r="F96" s="114"/>
      <c r="H96" s="61"/>
    </row>
    <row r="97" spans="1:8">
      <c r="A97" s="61" t="s">
        <v>2082</v>
      </c>
      <c r="B97" s="61"/>
      <c r="C97" s="61"/>
      <c r="D97" s="95" t="s">
        <v>3225</v>
      </c>
      <c r="E97" s="114"/>
      <c r="F97" s="114"/>
      <c r="H97" s="61"/>
    </row>
    <row r="98" spans="1:8">
      <c r="A98" s="61" t="s">
        <v>2083</v>
      </c>
      <c r="B98" s="61"/>
      <c r="C98" s="61"/>
      <c r="D98" s="95" t="s">
        <v>3226</v>
      </c>
      <c r="E98" s="114"/>
      <c r="F98" s="114"/>
      <c r="H98" s="61"/>
    </row>
    <row r="99" spans="1:8">
      <c r="A99" s="61" t="s">
        <v>2084</v>
      </c>
      <c r="B99" s="61"/>
      <c r="C99" s="61"/>
      <c r="D99" s="95" t="s">
        <v>3227</v>
      </c>
      <c r="E99" s="114"/>
      <c r="F99" s="114"/>
      <c r="H99" s="61"/>
    </row>
    <row r="100" spans="1:8">
      <c r="A100" s="61" t="s">
        <v>2085</v>
      </c>
      <c r="B100" s="61"/>
      <c r="C100" s="61"/>
      <c r="D100" s="95" t="s">
        <v>3228</v>
      </c>
      <c r="E100" s="114"/>
      <c r="F100" s="114"/>
      <c r="H100" s="61"/>
    </row>
    <row r="101" spans="1:8">
      <c r="A101" s="61" t="s">
        <v>2086</v>
      </c>
      <c r="B101" s="61"/>
      <c r="C101" s="61"/>
      <c r="D101" s="95" t="s">
        <v>3229</v>
      </c>
      <c r="E101" s="114"/>
      <c r="F101" s="114"/>
      <c r="H101" s="61"/>
    </row>
    <row r="102" spans="1:8">
      <c r="A102" s="61" t="s">
        <v>2087</v>
      </c>
      <c r="B102" s="61"/>
      <c r="C102" s="61"/>
      <c r="D102" s="95" t="s">
        <v>3230</v>
      </c>
      <c r="E102" s="114"/>
      <c r="F102" s="114"/>
      <c r="H102" s="61"/>
    </row>
    <row r="103" spans="1:8">
      <c r="A103" s="61" t="s">
        <v>2088</v>
      </c>
      <c r="B103" s="61"/>
      <c r="C103" s="61"/>
      <c r="D103" s="95" t="s">
        <v>3231</v>
      </c>
      <c r="E103" s="114"/>
      <c r="F103" s="114"/>
      <c r="H103" s="61"/>
    </row>
    <row r="104" spans="1:8">
      <c r="A104" s="61" t="s">
        <v>2089</v>
      </c>
      <c r="B104" s="61"/>
      <c r="C104" s="61"/>
      <c r="D104" s="95" t="s">
        <v>3232</v>
      </c>
      <c r="E104" s="114"/>
      <c r="F104" s="114"/>
      <c r="H104" s="61"/>
    </row>
    <row r="105" spans="1:8">
      <c r="A105" s="61" t="s">
        <v>2090</v>
      </c>
      <c r="B105" s="61"/>
      <c r="C105" s="61"/>
      <c r="D105" s="95" t="s">
        <v>3233</v>
      </c>
      <c r="E105" s="114"/>
      <c r="F105" s="114"/>
      <c r="H105" s="61"/>
    </row>
    <row r="106" spans="1:8" ht="26.25" thickBot="1">
      <c r="A106" s="61" t="s">
        <v>2091</v>
      </c>
      <c r="B106" s="61"/>
      <c r="C106" s="61"/>
      <c r="D106" s="108" t="s">
        <v>3234</v>
      </c>
      <c r="E106" s="115">
        <f>1*E90+1*E91+1*E92+1*E93+1*E94+1*E95+1*E96+1*E97+1*E98+1*E99+1*E100+1*E101+1*E102+1*E103+1*E104+1*E105</f>
        <v>0</v>
      </c>
      <c r="F106" s="115">
        <f>1*F90+1*F91+1*F92+1*F93+1*F94+1*F95+1*F96+1*F97+1*F98+1*F99+1*F100+1*F101+1*F102+1*F103+1*F104+1*F105</f>
        <v>20000</v>
      </c>
      <c r="G106" s="57" t="s">
        <v>2654</v>
      </c>
      <c r="H106" s="61"/>
    </row>
    <row r="107" spans="1:8" ht="15.75" thickTop="1">
      <c r="A107" s="61" t="s">
        <v>2092</v>
      </c>
      <c r="B107" s="61"/>
      <c r="C107" s="61"/>
      <c r="D107" s="94" t="s">
        <v>3235</v>
      </c>
      <c r="E107" s="118"/>
      <c r="F107" s="118"/>
      <c r="H107" s="61"/>
    </row>
    <row r="108" spans="1:8">
      <c r="A108" s="61" t="s">
        <v>2093</v>
      </c>
      <c r="B108" s="61"/>
      <c r="C108" s="61"/>
      <c r="D108" s="95" t="s">
        <v>3236</v>
      </c>
      <c r="E108" s="114"/>
      <c r="F108" s="114"/>
      <c r="H108" s="61"/>
    </row>
    <row r="109" spans="1:8">
      <c r="A109" s="61" t="s">
        <v>2094</v>
      </c>
      <c r="B109" s="61"/>
      <c r="C109" s="61"/>
      <c r="D109" s="96" t="s">
        <v>3237</v>
      </c>
      <c r="E109" s="99"/>
      <c r="F109" s="99"/>
      <c r="H109" s="61"/>
    </row>
    <row r="110" spans="1:8">
      <c r="A110" s="61" t="s">
        <v>2095</v>
      </c>
      <c r="B110" s="61"/>
      <c r="C110" s="61"/>
      <c r="D110" s="97" t="s">
        <v>3238</v>
      </c>
      <c r="E110" s="114"/>
      <c r="F110" s="114"/>
      <c r="H110" s="61"/>
    </row>
    <row r="111" spans="1:8">
      <c r="A111" s="61" t="s">
        <v>2096</v>
      </c>
      <c r="B111" s="61"/>
      <c r="C111" s="61"/>
      <c r="D111" s="97" t="s">
        <v>3239</v>
      </c>
      <c r="E111" s="114"/>
      <c r="F111" s="114"/>
      <c r="H111" s="61"/>
    </row>
    <row r="112" spans="1:8">
      <c r="A112" s="61" t="s">
        <v>2097</v>
      </c>
      <c r="B112" s="61"/>
      <c r="C112" s="61"/>
      <c r="D112" s="97" t="s">
        <v>3240</v>
      </c>
      <c r="E112" s="114"/>
      <c r="F112" s="114"/>
      <c r="H112" s="61"/>
    </row>
    <row r="113" spans="1:8">
      <c r="A113" s="61" t="s">
        <v>2098</v>
      </c>
      <c r="B113" s="61"/>
      <c r="C113" s="61"/>
      <c r="D113" s="107" t="s">
        <v>3241</v>
      </c>
      <c r="E113" s="125">
        <f>1*E110+1*E111+1*E112</f>
        <v>0</v>
      </c>
      <c r="F113" s="125">
        <f>1*F110+1*F111+1*F112</f>
        <v>0</v>
      </c>
      <c r="H113" s="61"/>
    </row>
    <row r="114" spans="1:8">
      <c r="A114" s="61" t="s">
        <v>2099</v>
      </c>
      <c r="B114" s="61"/>
      <c r="C114" s="61"/>
      <c r="D114" s="95" t="s">
        <v>3242</v>
      </c>
      <c r="E114" s="114"/>
      <c r="F114" s="114"/>
      <c r="H114" s="61"/>
    </row>
    <row r="115" spans="1:8">
      <c r="A115" s="61" t="s">
        <v>2100</v>
      </c>
      <c r="B115" s="61"/>
      <c r="C115" s="61"/>
      <c r="D115" s="95" t="s">
        <v>3243</v>
      </c>
      <c r="E115" s="114"/>
      <c r="F115" s="114"/>
      <c r="H115" s="61"/>
    </row>
    <row r="116" spans="1:8">
      <c r="A116" s="61" t="s">
        <v>2101</v>
      </c>
      <c r="B116" s="61"/>
      <c r="C116" s="61"/>
      <c r="D116" s="95" t="s">
        <v>3244</v>
      </c>
      <c r="E116" s="114"/>
      <c r="F116" s="114"/>
      <c r="H116" s="61"/>
    </row>
    <row r="117" spans="1:8" ht="15.75" thickBot="1">
      <c r="A117" s="61" t="s">
        <v>2102</v>
      </c>
      <c r="B117" s="61"/>
      <c r="C117" s="61"/>
      <c r="D117" s="108" t="s">
        <v>3245</v>
      </c>
      <c r="E117" s="115">
        <f>1*E108+1*E113+1*E114+1*E115+1*E116</f>
        <v>0</v>
      </c>
      <c r="F117" s="115">
        <f>1*F108+1*F113+1*F114+1*F115+1*F116</f>
        <v>0</v>
      </c>
      <c r="G117" s="57" t="s">
        <v>2654</v>
      </c>
      <c r="H117" s="61"/>
    </row>
    <row r="118" spans="1:8" ht="15.75" thickTop="1">
      <c r="A118" s="61" t="s">
        <v>2103</v>
      </c>
      <c r="B118" s="61"/>
      <c r="C118" s="61"/>
      <c r="D118" s="94" t="s">
        <v>3246</v>
      </c>
      <c r="E118" s="118"/>
      <c r="F118" s="118"/>
      <c r="H118" s="61"/>
    </row>
    <row r="119" spans="1:8">
      <c r="A119" s="61" t="s">
        <v>2104</v>
      </c>
      <c r="B119" s="61"/>
      <c r="C119" s="61"/>
      <c r="D119" s="95" t="s">
        <v>3247</v>
      </c>
      <c r="E119" s="114"/>
      <c r="F119" s="114"/>
      <c r="H119" s="61"/>
    </row>
    <row r="120" spans="1:8">
      <c r="A120" s="61" t="s">
        <v>2105</v>
      </c>
      <c r="B120" s="61"/>
      <c r="C120" s="61"/>
      <c r="D120" s="95" t="s">
        <v>3248</v>
      </c>
      <c r="E120" s="114"/>
      <c r="F120" s="114"/>
      <c r="H120" s="61"/>
    </row>
    <row r="121" spans="1:8">
      <c r="A121" s="61" t="s">
        <v>2106</v>
      </c>
      <c r="B121" s="61"/>
      <c r="C121" s="61"/>
      <c r="D121" s="95" t="s">
        <v>3249</v>
      </c>
      <c r="E121" s="114">
        <v>94601</v>
      </c>
      <c r="F121" s="114">
        <v>82925</v>
      </c>
      <c r="H121" s="61"/>
    </row>
    <row r="122" spans="1:8">
      <c r="A122" s="61" t="s">
        <v>2107</v>
      </c>
      <c r="B122" s="61"/>
      <c r="C122" s="61"/>
      <c r="D122" s="95" t="s">
        <v>3250</v>
      </c>
      <c r="E122" s="114"/>
      <c r="F122" s="114"/>
      <c r="H122" s="61"/>
    </row>
    <row r="123" spans="1:8">
      <c r="A123" s="61" t="s">
        <v>2108</v>
      </c>
      <c r="B123" s="61"/>
      <c r="C123" s="61"/>
      <c r="D123" s="95" t="s">
        <v>3251</v>
      </c>
      <c r="E123" s="114"/>
      <c r="F123" s="114"/>
      <c r="H123" s="61"/>
    </row>
    <row r="124" spans="1:8">
      <c r="A124" s="61" t="s">
        <v>2109</v>
      </c>
      <c r="B124" s="61"/>
      <c r="C124" s="61"/>
      <c r="D124" s="95" t="s">
        <v>3252</v>
      </c>
      <c r="E124" s="114"/>
      <c r="F124" s="114"/>
      <c r="H124" s="61"/>
    </row>
    <row r="125" spans="1:8">
      <c r="A125" s="61" t="s">
        <v>2110</v>
      </c>
      <c r="B125" s="61"/>
      <c r="C125" s="61"/>
      <c r="D125" s="95" t="s">
        <v>3253</v>
      </c>
      <c r="E125" s="114"/>
      <c r="F125" s="114"/>
      <c r="H125" s="61"/>
    </row>
    <row r="126" spans="1:8">
      <c r="A126" s="61" t="s">
        <v>2111</v>
      </c>
      <c r="B126" s="61"/>
      <c r="C126" s="61"/>
      <c r="D126" s="95" t="s">
        <v>3254</v>
      </c>
      <c r="E126" s="114"/>
      <c r="F126" s="114"/>
      <c r="H126" s="61"/>
    </row>
    <row r="127" spans="1:8">
      <c r="A127" s="61" t="s">
        <v>2112</v>
      </c>
      <c r="B127" s="61"/>
      <c r="C127" s="61"/>
      <c r="D127" s="95" t="s">
        <v>3017</v>
      </c>
      <c r="E127" s="114"/>
      <c r="F127" s="114"/>
      <c r="H127" s="61"/>
    </row>
    <row r="128" spans="1:8">
      <c r="A128" s="61" t="s">
        <v>2113</v>
      </c>
      <c r="B128" s="61"/>
      <c r="C128" s="61"/>
      <c r="D128" s="95" t="s">
        <v>3255</v>
      </c>
      <c r="E128" s="114"/>
      <c r="F128" s="114"/>
      <c r="H128" s="61"/>
    </row>
    <row r="129" spans="1:8">
      <c r="A129" s="61" t="s">
        <v>2114</v>
      </c>
      <c r="B129" s="61"/>
      <c r="C129" s="61"/>
      <c r="D129" s="95" t="s">
        <v>3256</v>
      </c>
      <c r="E129" s="114"/>
      <c r="F129" s="114"/>
      <c r="H129" s="61"/>
    </row>
    <row r="130" spans="1:8">
      <c r="A130" s="61" t="s">
        <v>2115</v>
      </c>
      <c r="B130" s="61"/>
      <c r="C130" s="61"/>
      <c r="D130" s="95" t="s">
        <v>3257</v>
      </c>
      <c r="E130" s="114"/>
      <c r="F130" s="114"/>
      <c r="H130" s="61"/>
    </row>
    <row r="131" spans="1:8">
      <c r="A131" s="61" t="s">
        <v>2116</v>
      </c>
      <c r="B131" s="61"/>
      <c r="C131" s="61"/>
      <c r="D131" s="95" t="s">
        <v>3258</v>
      </c>
      <c r="E131" s="114"/>
      <c r="F131" s="114"/>
      <c r="H131" s="61"/>
    </row>
    <row r="132" spans="1:8">
      <c r="A132" s="61" t="s">
        <v>2117</v>
      </c>
      <c r="B132" s="61"/>
      <c r="C132" s="61"/>
      <c r="D132" s="95" t="s">
        <v>3259</v>
      </c>
      <c r="E132" s="114"/>
      <c r="F132" s="114"/>
      <c r="H132" s="61"/>
    </row>
    <row r="133" spans="1:8">
      <c r="A133" s="61" t="s">
        <v>2118</v>
      </c>
      <c r="B133" s="61"/>
      <c r="C133" s="61"/>
      <c r="D133" s="95" t="s">
        <v>3260</v>
      </c>
      <c r="E133" s="114"/>
      <c r="F133" s="114"/>
      <c r="H133" s="61"/>
    </row>
    <row r="134" spans="1:8">
      <c r="A134" s="61" t="s">
        <v>2119</v>
      </c>
      <c r="B134" s="61"/>
      <c r="C134" s="61"/>
      <c r="D134" s="95" t="s">
        <v>3261</v>
      </c>
      <c r="E134" s="114"/>
      <c r="F134" s="114"/>
      <c r="H134" s="61"/>
    </row>
    <row r="135" spans="1:8">
      <c r="A135" s="61" t="s">
        <v>2120</v>
      </c>
      <c r="B135" s="61"/>
      <c r="C135" s="61"/>
      <c r="D135" s="95" t="s">
        <v>3262</v>
      </c>
      <c r="E135" s="114"/>
      <c r="F135" s="114"/>
      <c r="H135" s="61"/>
    </row>
    <row r="136" spans="1:8">
      <c r="A136" s="61" t="s">
        <v>2121</v>
      </c>
      <c r="B136" s="61"/>
      <c r="C136" s="61"/>
      <c r="D136" s="95" t="s">
        <v>3263</v>
      </c>
      <c r="E136" s="114"/>
      <c r="F136" s="114"/>
      <c r="H136" s="61"/>
    </row>
    <row r="137" spans="1:8">
      <c r="A137" s="61" t="s">
        <v>2122</v>
      </c>
      <c r="B137" s="61"/>
      <c r="C137" s="61"/>
      <c r="D137" s="95" t="s">
        <v>3264</v>
      </c>
      <c r="E137" s="114"/>
      <c r="F137" s="114"/>
      <c r="H137" s="61"/>
    </row>
    <row r="138" spans="1:8" ht="15.75" thickBot="1">
      <c r="A138" s="61" t="s">
        <v>2123</v>
      </c>
      <c r="B138" s="61"/>
      <c r="C138" s="61"/>
      <c r="D138" s="108" t="s">
        <v>3265</v>
      </c>
      <c r="E138" s="115">
        <f>1*E119+1*E120+1*E121+1*E122+1*E123+1*E124+1*E125+1*E126+1*E127+1*E128+1*E129+1*E130+1*E131+1*E132+1*E133+1*E134+1*E135+1*E136+1*E137</f>
        <v>94601</v>
      </c>
      <c r="F138" s="115">
        <f>1*F119+1*F120+1*F121+1*F122+1*F123+1*F124+1*F125+1*F126+1*F127+1*F128+1*F129+1*F130+1*F131+1*F132+1*F133+1*F134+1*F135+1*F136+1*F137</f>
        <v>82925</v>
      </c>
      <c r="G138" s="57" t="s">
        <v>2654</v>
      </c>
      <c r="H138" s="61"/>
    </row>
    <row r="139" spans="1:8" ht="15.75" hidden="1" thickTop="1">
      <c r="A139" s="61"/>
      <c r="B139" s="61"/>
      <c r="C139" s="61" t="s">
        <v>440</v>
      </c>
      <c r="D139" s="22"/>
      <c r="E139" s="22"/>
      <c r="F139" s="22"/>
      <c r="G139" s="22"/>
      <c r="H139" s="61"/>
    </row>
    <row r="140" spans="1:8" ht="15.75" hidden="1" thickTop="1">
      <c r="A140" s="61"/>
      <c r="B140" s="61"/>
      <c r="C140" s="61" t="s">
        <v>460</v>
      </c>
      <c r="D140" s="61"/>
      <c r="E140" s="61"/>
      <c r="F140" s="61"/>
      <c r="G140" s="61"/>
      <c r="H140" s="61" t="s">
        <v>461</v>
      </c>
    </row>
    <row r="141" spans="1:8" ht="15.75" thickTop="1">
      <c r="A141" s="22"/>
      <c r="B141" s="22"/>
      <c r="C141" s="22"/>
      <c r="D141" s="22"/>
      <c r="E141" s="22"/>
      <c r="F141" s="22"/>
      <c r="G141" s="22"/>
    </row>
  </sheetData>
  <sheetProtection algorithmName="SHA-512" hashValue="NxHF0OvQHQQ+phSmS+UnGn+uzqqkta/IZt8/tJf+fDj6f/igDx0nyZ+KW+3kdIVUYNcT2mzaEtirSUCGykpwog==" saltValue="G1BP1SahcZWLYaMG7eKARg==" spinCount="100000" sheet="1" objects="1" scenarios="1" formatColumns="0" formatRows="0"/>
  <dataValidations count="1">
    <dataValidation type="custom" allowBlank="1" showInputMessage="1" showErrorMessage="1" error="Please enter a numeric value upto 2 decimal places only" sqref="E119:F138 E110:F117 E108:F108 E90:F106 E84:F88 E76:F82 E57:F74 E40:F55 E16:F37">
      <formula1>AND(ISNUMBER(E16),IF(ISERR(FIND(".",E16)),TRUE,IF(LEN(E16)-FIND(".",E16)&lt;=2,TRUE,FALSE)))</formula1>
    </dataValidation>
  </dataValidations>
  <hyperlinks>
    <hyperlink ref="G37" tooltip="اظهار تفاصيل البند" display="اظهار تفاصيل البند"/>
    <hyperlink ref="G55" tooltip="اظهار تفاصيل البند" display="اظهار تفاصيل البند"/>
    <hyperlink ref="G74" tooltip="اظهار تفاصيل البند" display="اظهار تفاصيل البند"/>
    <hyperlink ref="G82" tooltip="اظهار تفاصيل البند" display="اظهار تفاصيل البند"/>
    <hyperlink ref="G88" tooltip="اظهار تفاصيل البند" display="اظهار تفاصيل البند"/>
    <hyperlink ref="G106" tooltip="اظهار تفاصيل البند" display="اظهار تفاصيل البند"/>
    <hyperlink ref="G117" tooltip="اظهار تفاصيل البند" display="اظهار تفاصيل البند"/>
    <hyperlink ref="G138" tooltip="اظهار تفاصيل البند" display="اظهار تفاصيل البند"/>
  </hyperlinks>
  <pageMargins left="0.7" right="0.7" top="0.75" bottom="0.75" header="0.3" footer="0.3"/>
  <drawing r:id="rId1"/>
  <legacyDrawing r:id="rId2"/>
  <controls>
    <mc:AlternateContent xmlns:mc="http://schemas.openxmlformats.org/markup-compatibility/2006">
      <mc:Choice Requires="x14">
        <control shapeId="25628" r:id="rId3" name="LegendBtn">
          <controlPr defaultSize="0" autoLine="0" r:id="rId4">
            <anchor>
              <from>
                <xdr:col>4</xdr:col>
                <xdr:colOff>1323975</xdr:colOff>
                <xdr:row>0</xdr:row>
                <xdr:rowOff>123825</xdr:rowOff>
              </from>
              <to>
                <xdr:col>5</xdr:col>
                <xdr:colOff>438150</xdr:colOff>
                <xdr:row>0</xdr:row>
                <xdr:rowOff>762000</xdr:rowOff>
              </to>
            </anchor>
          </controlPr>
        </control>
      </mc:Choice>
      <mc:Fallback>
        <control shapeId="25628" r:id="rId3" name="LegendBtn"/>
      </mc:Fallback>
    </mc:AlternateContent>
    <mc:AlternateContent xmlns:mc="http://schemas.openxmlformats.org/markup-compatibility/2006">
      <mc:Choice Requires="x14">
        <control shapeId="25627" r:id="rId5" name="HelpBtn">
          <controlPr defaultSize="0" autoLine="0" r:id="rId6">
            <anchor>
              <from>
                <xdr:col>4</xdr:col>
                <xdr:colOff>495300</xdr:colOff>
                <xdr:row>0</xdr:row>
                <xdr:rowOff>123825</xdr:rowOff>
              </from>
              <to>
                <xdr:col>4</xdr:col>
                <xdr:colOff>1133475</xdr:colOff>
                <xdr:row>0</xdr:row>
                <xdr:rowOff>762000</xdr:rowOff>
              </to>
            </anchor>
          </controlPr>
        </control>
      </mc:Choice>
      <mc:Fallback>
        <control shapeId="25627" r:id="rId5" name="HelpBtn"/>
      </mc:Fallback>
    </mc:AlternateContent>
    <mc:AlternateContent xmlns:mc="http://schemas.openxmlformats.org/markup-compatibility/2006">
      <mc:Choice Requires="x14">
        <control shapeId="25626" r:id="rId7" name="ToolboxBtn">
          <controlPr defaultSize="0" autoLine="0" r:id="rId8">
            <anchor>
              <from>
                <xdr:col>3</xdr:col>
                <xdr:colOff>3048000</xdr:colOff>
                <xdr:row>0</xdr:row>
                <xdr:rowOff>123825</xdr:rowOff>
              </from>
              <to>
                <xdr:col>4</xdr:col>
                <xdr:colOff>304800</xdr:colOff>
                <xdr:row>0</xdr:row>
                <xdr:rowOff>762000</xdr:rowOff>
              </to>
            </anchor>
          </controlPr>
        </control>
      </mc:Choice>
      <mc:Fallback>
        <control shapeId="25626" r:id="rId7" name="ToolboxBtn"/>
      </mc:Fallback>
    </mc:AlternateContent>
    <mc:AlternateContent xmlns:mc="http://schemas.openxmlformats.org/markup-compatibility/2006">
      <mc:Choice Requires="x14">
        <control shapeId="25625" r:id="rId9" name="HomeBtn">
          <controlPr defaultSize="0" autoLine="0" r:id="rId10">
            <anchor>
              <from>
                <xdr:col>3</xdr:col>
                <xdr:colOff>2228850</xdr:colOff>
                <xdr:row>0</xdr:row>
                <xdr:rowOff>123825</xdr:rowOff>
              </from>
              <to>
                <xdr:col>3</xdr:col>
                <xdr:colOff>2857500</xdr:colOff>
                <xdr:row>0</xdr:row>
                <xdr:rowOff>762000</xdr:rowOff>
              </to>
            </anchor>
          </controlPr>
        </control>
      </mc:Choice>
      <mc:Fallback>
        <control shapeId="25625" r:id="rId9" name="HomeBtn"/>
      </mc:Fallback>
    </mc:AlternateContent>
  </control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DZ387"/>
  <sheetViews>
    <sheetView showGridLines="0" rightToLeft="1" topLeftCell="C1" workbookViewId="0">
      <pane ySplit="2" topLeftCell="A12" activePane="bottomLeft" state="frozen"/>
      <selection activeCell="C1" sqref="C1"/>
      <selection pane="bottomLeft" activeCell="A3" sqref="A3"/>
    </sheetView>
  </sheetViews>
  <sheetFormatPr defaultRowHeight="15"/>
  <cols>
    <col min="1" max="2" width="0" hidden="1" customWidth="1"/>
    <col min="3" max="3" width="3.7109375" customWidth="1"/>
    <col min="4" max="4" width="40.7109375" customWidth="1"/>
    <col min="5" max="6" width="22.7109375" customWidth="1"/>
    <col min="7" max="7" width="25.7109375" customWidth="1"/>
    <col min="8" max="8" width="22.7109375" customWidth="1"/>
    <col min="9" max="9" width="25.7109375" customWidth="1"/>
  </cols>
  <sheetData>
    <row r="1" spans="1:130" ht="80.099999999999994" customHeight="1">
      <c r="A1" s="34" t="s">
        <v>1612</v>
      </c>
      <c r="B1" s="22"/>
      <c r="C1" s="22"/>
      <c r="D1" s="22"/>
      <c r="E1" s="39"/>
      <c r="F1" s="39"/>
      <c r="G1" s="39"/>
      <c r="H1" s="39"/>
      <c r="I1" s="22"/>
      <c r="J1" s="22"/>
    </row>
    <row r="2" spans="1:130" ht="24.95" customHeight="1">
      <c r="A2" s="54"/>
      <c r="B2" s="54"/>
      <c r="C2" s="54"/>
      <c r="D2" s="56" t="s">
        <v>3266</v>
      </c>
      <c r="E2" s="58"/>
      <c r="F2" s="58"/>
      <c r="G2" s="58"/>
      <c r="H2" s="58"/>
      <c r="I2" s="54"/>
      <c r="J2" s="54"/>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row>
    <row r="3" spans="1:130">
      <c r="A3" s="22"/>
      <c r="B3" s="22"/>
      <c r="C3" s="22"/>
      <c r="D3" s="22"/>
      <c r="E3" s="39"/>
      <c r="F3" s="39"/>
      <c r="G3" s="39"/>
      <c r="H3" s="39"/>
      <c r="I3" s="22"/>
      <c r="J3" s="22"/>
    </row>
    <row r="4" spans="1:130">
      <c r="A4" s="22"/>
      <c r="B4" s="22"/>
      <c r="C4" s="22"/>
      <c r="D4" s="22"/>
      <c r="E4" s="39"/>
      <c r="F4" s="39"/>
      <c r="G4" s="39"/>
      <c r="H4" s="39"/>
      <c r="I4" s="22"/>
      <c r="J4" s="22"/>
    </row>
    <row r="5" spans="1:130" ht="30" customHeight="1">
      <c r="A5" s="29"/>
      <c r="B5" s="29" t="b">
        <v>1</v>
      </c>
      <c r="C5" s="34" t="s">
        <v>1613</v>
      </c>
      <c r="D5" s="29"/>
      <c r="E5" s="40"/>
      <c r="F5" s="40"/>
      <c r="G5" s="40"/>
      <c r="H5" s="40"/>
      <c r="I5" s="29"/>
      <c r="J5" s="29"/>
    </row>
    <row r="6" spans="1:130" hidden="1">
      <c r="A6" s="29"/>
      <c r="B6" s="29"/>
      <c r="C6" s="29"/>
      <c r="D6" s="29"/>
      <c r="E6" s="40"/>
      <c r="F6" s="40"/>
      <c r="G6" s="40"/>
      <c r="H6" s="40"/>
      <c r="I6" s="29"/>
      <c r="J6" s="29"/>
    </row>
    <row r="7" spans="1:130" hidden="1">
      <c r="A7" s="29"/>
      <c r="B7" s="29"/>
      <c r="C7" s="29"/>
      <c r="D7" s="29"/>
      <c r="E7" s="41" t="s">
        <v>602</v>
      </c>
      <c r="F7" s="41" t="s">
        <v>603</v>
      </c>
      <c r="G7" s="41" t="s">
        <v>604</v>
      </c>
      <c r="H7" s="29"/>
      <c r="I7" s="29"/>
      <c r="J7" s="29"/>
    </row>
    <row r="8" spans="1:130">
      <c r="A8" s="29"/>
      <c r="B8" s="29"/>
      <c r="C8" s="29" t="s">
        <v>438</v>
      </c>
      <c r="D8" s="29" t="s">
        <v>439</v>
      </c>
      <c r="E8" s="40"/>
      <c r="F8" s="40"/>
      <c r="G8" s="40"/>
      <c r="H8" s="40"/>
      <c r="I8" s="29" t="s">
        <v>440</v>
      </c>
      <c r="J8" s="29" t="s">
        <v>441</v>
      </c>
    </row>
    <row r="9" spans="1:130" ht="25.5">
      <c r="A9" s="29"/>
      <c r="B9" s="29"/>
      <c r="C9" s="29" t="s">
        <v>442</v>
      </c>
      <c r="D9" s="175" t="s">
        <v>3142</v>
      </c>
      <c r="E9" s="176" t="s">
        <v>3137</v>
      </c>
      <c r="F9" s="177"/>
      <c r="G9" s="73" t="s">
        <v>3138</v>
      </c>
      <c r="H9" s="178" t="s">
        <v>3139</v>
      </c>
      <c r="I9" s="22"/>
      <c r="J9" s="29"/>
    </row>
    <row r="10" spans="1:130" ht="24.95" customHeight="1">
      <c r="A10" s="29"/>
      <c r="B10" s="29"/>
      <c r="C10" s="29" t="s">
        <v>442</v>
      </c>
      <c r="D10" s="175"/>
      <c r="E10" s="73" t="s">
        <v>3140</v>
      </c>
      <c r="F10" s="73" t="s">
        <v>3141</v>
      </c>
      <c r="G10" s="73" t="s">
        <v>3141</v>
      </c>
      <c r="H10" s="179"/>
      <c r="I10" s="22"/>
      <c r="J10" s="29"/>
    </row>
    <row r="11" spans="1:130" ht="25.5">
      <c r="A11" s="30"/>
      <c r="B11" s="30"/>
      <c r="C11" s="30" t="s">
        <v>443</v>
      </c>
      <c r="D11" s="24"/>
      <c r="E11" s="53" t="str">
        <f>TEXT(DATE(MID(E13,7,4),MID(E13,4,2),MID(E13,1,2)),"dd/MM/yyyy")&amp;" - "&amp;TEXT(DATE(MID(E14,7,4),MID(E14,4,2),MID(E14,1,2)),"dd/MM/yyyy")</f>
        <v>01/01/2019 - 31/03/2019</v>
      </c>
      <c r="F11" s="53" t="str">
        <f>TEXT(DATE(MID(F13,7,4),MID(F13,4,2),MID(F13,1,2)),"dd/MM/yyyy")&amp;" - "&amp;TEXT(DATE(MID(F14,7,4),MID(F14,4,2),MID(F14,1,2)),"dd/MM/yyyy")</f>
        <v>01/01/2019 - 31/03/2019</v>
      </c>
      <c r="G11" s="53" t="str">
        <f>TEXT(DATE(MID(G13,7,4),MID(G13,4,2),MID(G13,1,2)),"dd/MM/yyyy")&amp;" - "&amp;TEXT(DATE(MID(G14,7,4),MID(G14,4,2),MID(G14,1,2)),"dd/MM/yyyy")</f>
        <v>01/01/2019 - 31/03/2019</v>
      </c>
      <c r="H11" s="53" t="str">
        <f>TEXT(DATE(MID(H13,7,4),MID(H13,4,2),MID(H13,1,2)),"dd/MM/yyyy")&amp;" - "&amp;TEXT(DATE(MID(H14,7,4),MID(H14,4,2),MID(H14,1,2)),"dd/MM/yyyy")</f>
        <v>01/01/2019 - 31/03/2019</v>
      </c>
      <c r="I11" s="31"/>
      <c r="J11" s="30"/>
    </row>
    <row r="12" spans="1:130" ht="24.95" customHeight="1">
      <c r="A12" s="30"/>
      <c r="B12" s="30"/>
      <c r="C12" s="30" t="s">
        <v>444</v>
      </c>
      <c r="D12" s="24"/>
      <c r="E12" s="26" t="str">
        <f>StartUp!$E$8</f>
        <v>JOD</v>
      </c>
      <c r="F12" s="26" t="str">
        <f>StartUp!$E$8</f>
        <v>JOD</v>
      </c>
      <c r="G12" s="26" t="str">
        <f>StartUp!$E$8</f>
        <v>JOD</v>
      </c>
      <c r="H12" s="26" t="str">
        <f>StartUp!$E$8</f>
        <v>JOD</v>
      </c>
      <c r="I12" s="31"/>
      <c r="J12" s="30"/>
    </row>
    <row r="13" spans="1:130" ht="24.95" hidden="1" customHeight="1">
      <c r="A13" s="30"/>
      <c r="B13" s="30"/>
      <c r="C13" s="30" t="s">
        <v>445</v>
      </c>
      <c r="D13" s="27"/>
      <c r="E13" s="28" t="s">
        <v>429</v>
      </c>
      <c r="F13" s="28" t="s">
        <v>429</v>
      </c>
      <c r="G13" s="28" t="s">
        <v>429</v>
      </c>
      <c r="H13" s="28" t="s">
        <v>429</v>
      </c>
      <c r="I13" s="31"/>
      <c r="J13" s="30"/>
    </row>
    <row r="14" spans="1:130" ht="24.95" hidden="1" customHeight="1">
      <c r="A14" s="30"/>
      <c r="B14" s="30"/>
      <c r="C14" s="30" t="s">
        <v>446</v>
      </c>
      <c r="D14" s="27"/>
      <c r="E14" s="28" t="s">
        <v>430</v>
      </c>
      <c r="F14" s="28" t="s">
        <v>430</v>
      </c>
      <c r="G14" s="28" t="s">
        <v>430</v>
      </c>
      <c r="H14" s="28" t="s">
        <v>430</v>
      </c>
      <c r="I14" s="31"/>
      <c r="J14" s="30"/>
    </row>
    <row r="15" spans="1:130">
      <c r="A15" s="29"/>
      <c r="B15" s="29"/>
      <c r="C15" s="29" t="s">
        <v>440</v>
      </c>
      <c r="D15" s="76"/>
      <c r="E15" s="39"/>
      <c r="F15" s="39"/>
      <c r="G15" s="39"/>
      <c r="H15" s="39"/>
      <c r="I15" s="22"/>
      <c r="J15" s="29"/>
    </row>
    <row r="16" spans="1:130">
      <c r="A16" s="29"/>
      <c r="B16" s="29"/>
      <c r="C16" s="29"/>
      <c r="D16" s="82" t="s">
        <v>3127</v>
      </c>
      <c r="E16" s="155"/>
      <c r="F16" s="155"/>
      <c r="G16" s="155"/>
      <c r="H16" s="155"/>
      <c r="I16" s="22"/>
      <c r="J16" s="29"/>
    </row>
    <row r="17" spans="1:10">
      <c r="A17" s="29" t="s">
        <v>605</v>
      </c>
      <c r="B17" s="29" t="s">
        <v>504</v>
      </c>
      <c r="C17" s="29"/>
      <c r="D17" s="142" t="s">
        <v>3128</v>
      </c>
      <c r="E17" s="156"/>
      <c r="F17" s="156"/>
      <c r="G17" s="156"/>
      <c r="H17" s="157">
        <f t="shared" ref="H17:H23" si="0">E17+F17+G17</f>
        <v>0</v>
      </c>
      <c r="I17" s="22"/>
      <c r="J17" s="29"/>
    </row>
    <row r="18" spans="1:10">
      <c r="A18" s="29" t="s">
        <v>606</v>
      </c>
      <c r="B18" s="29" t="s">
        <v>504</v>
      </c>
      <c r="C18" s="29"/>
      <c r="D18" s="142" t="s">
        <v>3067</v>
      </c>
      <c r="E18" s="156"/>
      <c r="F18" s="156"/>
      <c r="G18" s="156"/>
      <c r="H18" s="157">
        <f t="shared" si="0"/>
        <v>0</v>
      </c>
      <c r="I18" s="22"/>
      <c r="J18" s="29"/>
    </row>
    <row r="19" spans="1:10">
      <c r="A19" s="29" t="s">
        <v>607</v>
      </c>
      <c r="B19" s="29" t="s">
        <v>504</v>
      </c>
      <c r="C19" s="29"/>
      <c r="D19" s="142" t="s">
        <v>3129</v>
      </c>
      <c r="E19" s="156"/>
      <c r="F19" s="156"/>
      <c r="G19" s="156"/>
      <c r="H19" s="157">
        <f t="shared" si="0"/>
        <v>0</v>
      </c>
      <c r="I19" s="22"/>
      <c r="J19" s="29"/>
    </row>
    <row r="20" spans="1:10">
      <c r="A20" s="29" t="s">
        <v>608</v>
      </c>
      <c r="B20" s="29" t="s">
        <v>504</v>
      </c>
      <c r="C20" s="29"/>
      <c r="D20" s="142" t="s">
        <v>3130</v>
      </c>
      <c r="E20" s="156"/>
      <c r="F20" s="156"/>
      <c r="G20" s="156"/>
      <c r="H20" s="157">
        <f t="shared" si="0"/>
        <v>0</v>
      </c>
      <c r="I20" s="22"/>
      <c r="J20" s="29"/>
    </row>
    <row r="21" spans="1:10">
      <c r="A21" s="29" t="s">
        <v>609</v>
      </c>
      <c r="B21" s="29" t="s">
        <v>504</v>
      </c>
      <c r="C21" s="29"/>
      <c r="D21" s="142" t="s">
        <v>3131</v>
      </c>
      <c r="E21" s="156"/>
      <c r="F21" s="156"/>
      <c r="G21" s="156"/>
      <c r="H21" s="157">
        <f t="shared" si="0"/>
        <v>0</v>
      </c>
      <c r="I21" s="22"/>
      <c r="J21" s="29"/>
    </row>
    <row r="22" spans="1:10">
      <c r="A22" s="29" t="s">
        <v>610</v>
      </c>
      <c r="B22" s="29" t="s">
        <v>504</v>
      </c>
      <c r="C22" s="29"/>
      <c r="D22" s="142" t="s">
        <v>2821</v>
      </c>
      <c r="E22" s="156"/>
      <c r="F22" s="156"/>
      <c r="G22" s="156"/>
      <c r="H22" s="157">
        <f t="shared" si="0"/>
        <v>0</v>
      </c>
      <c r="I22" s="22"/>
      <c r="J22" s="29"/>
    </row>
    <row r="23" spans="1:10">
      <c r="A23" s="29" t="s">
        <v>611</v>
      </c>
      <c r="B23" s="29" t="s">
        <v>504</v>
      </c>
      <c r="C23" s="29"/>
      <c r="D23" s="142" t="s">
        <v>3132</v>
      </c>
      <c r="E23" s="157">
        <f>E17+E18-E19+E20-E21+E22</f>
        <v>0</v>
      </c>
      <c r="F23" s="157">
        <f>F17+F18-F19+F20-F21+F22</f>
        <v>0</v>
      </c>
      <c r="G23" s="157">
        <f>G17+G18-G19+G20-G21+G22</f>
        <v>0</v>
      </c>
      <c r="H23" s="157">
        <f t="shared" si="0"/>
        <v>0</v>
      </c>
      <c r="I23" s="22"/>
      <c r="J23" s="29"/>
    </row>
    <row r="24" spans="1:10">
      <c r="A24" s="29"/>
      <c r="B24" s="29"/>
      <c r="C24" s="29"/>
      <c r="D24" s="82" t="s">
        <v>3133</v>
      </c>
      <c r="E24" s="155"/>
      <c r="F24" s="155"/>
      <c r="G24" s="155"/>
      <c r="H24" s="155"/>
      <c r="I24" s="22"/>
      <c r="J24" s="29"/>
    </row>
    <row r="25" spans="1:10">
      <c r="A25" s="29" t="s">
        <v>605</v>
      </c>
      <c r="B25" s="29" t="s">
        <v>612</v>
      </c>
      <c r="C25" s="29"/>
      <c r="D25" s="142" t="s">
        <v>3128</v>
      </c>
      <c r="E25" s="156"/>
      <c r="F25" s="156"/>
      <c r="G25" s="156"/>
      <c r="H25" s="157">
        <f t="shared" ref="H25:H34" si="1">E25+F25+G25</f>
        <v>0</v>
      </c>
      <c r="I25" s="22"/>
      <c r="J25" s="29"/>
    </row>
    <row r="26" spans="1:10">
      <c r="A26" s="29" t="s">
        <v>606</v>
      </c>
      <c r="B26" s="29" t="s">
        <v>612</v>
      </c>
      <c r="C26" s="29"/>
      <c r="D26" s="142" t="s">
        <v>3067</v>
      </c>
      <c r="E26" s="156"/>
      <c r="F26" s="156"/>
      <c r="G26" s="156"/>
      <c r="H26" s="157">
        <f t="shared" si="1"/>
        <v>0</v>
      </c>
      <c r="I26" s="22"/>
      <c r="J26" s="29"/>
    </row>
    <row r="27" spans="1:10">
      <c r="A27" s="29" t="s">
        <v>607</v>
      </c>
      <c r="B27" s="29" t="s">
        <v>612</v>
      </c>
      <c r="C27" s="29"/>
      <c r="D27" s="142" t="s">
        <v>3129</v>
      </c>
      <c r="E27" s="156"/>
      <c r="F27" s="156"/>
      <c r="G27" s="156"/>
      <c r="H27" s="157">
        <f t="shared" si="1"/>
        <v>0</v>
      </c>
      <c r="I27" s="22"/>
      <c r="J27" s="29"/>
    </row>
    <row r="28" spans="1:10">
      <c r="A28" s="29" t="s">
        <v>608</v>
      </c>
      <c r="B28" s="29" t="s">
        <v>612</v>
      </c>
      <c r="C28" s="29"/>
      <c r="D28" s="142" t="s">
        <v>3130</v>
      </c>
      <c r="E28" s="156"/>
      <c r="F28" s="156"/>
      <c r="G28" s="156"/>
      <c r="H28" s="157">
        <f t="shared" si="1"/>
        <v>0</v>
      </c>
      <c r="I28" s="22"/>
      <c r="J28" s="29"/>
    </row>
    <row r="29" spans="1:10">
      <c r="A29" s="29" t="s">
        <v>609</v>
      </c>
      <c r="B29" s="29" t="s">
        <v>612</v>
      </c>
      <c r="C29" s="29"/>
      <c r="D29" s="142" t="s">
        <v>3131</v>
      </c>
      <c r="E29" s="156"/>
      <c r="F29" s="156"/>
      <c r="G29" s="156"/>
      <c r="H29" s="157">
        <f t="shared" si="1"/>
        <v>0</v>
      </c>
      <c r="I29" s="22"/>
      <c r="J29" s="29"/>
    </row>
    <row r="30" spans="1:10">
      <c r="A30" s="29" t="s">
        <v>613</v>
      </c>
      <c r="B30" s="29" t="s">
        <v>612</v>
      </c>
      <c r="C30" s="29"/>
      <c r="D30" s="142" t="s">
        <v>3134</v>
      </c>
      <c r="E30" s="156"/>
      <c r="F30" s="156"/>
      <c r="G30" s="156"/>
      <c r="H30" s="157">
        <f t="shared" si="1"/>
        <v>0</v>
      </c>
      <c r="I30" s="22"/>
      <c r="J30" s="29"/>
    </row>
    <row r="31" spans="1:10">
      <c r="A31" s="29" t="s">
        <v>610</v>
      </c>
      <c r="B31" s="29" t="s">
        <v>612</v>
      </c>
      <c r="C31" s="29"/>
      <c r="D31" s="142" t="s">
        <v>2821</v>
      </c>
      <c r="E31" s="156"/>
      <c r="F31" s="156"/>
      <c r="G31" s="156"/>
      <c r="H31" s="157">
        <f t="shared" si="1"/>
        <v>0</v>
      </c>
      <c r="I31" s="22"/>
      <c r="J31" s="29"/>
    </row>
    <row r="32" spans="1:10">
      <c r="A32" s="29" t="s">
        <v>611</v>
      </c>
      <c r="B32" s="29" t="s">
        <v>612</v>
      </c>
      <c r="C32" s="29"/>
      <c r="D32" s="142" t="s">
        <v>3132</v>
      </c>
      <c r="E32" s="157">
        <f>E25+E26-E27+E28-E29+E30+E31</f>
        <v>0</v>
      </c>
      <c r="F32" s="157">
        <f>F25+F26-F27+F28-F29+F30+F31</f>
        <v>0</v>
      </c>
      <c r="G32" s="157">
        <f>G25+G26-G27+G28-G29+G30+G31</f>
        <v>0</v>
      </c>
      <c r="H32" s="157">
        <f t="shared" si="1"/>
        <v>0</v>
      </c>
      <c r="I32" s="22"/>
      <c r="J32" s="29"/>
    </row>
    <row r="33" spans="1:10">
      <c r="A33" s="29" t="s">
        <v>614</v>
      </c>
      <c r="B33" s="29"/>
      <c r="C33" s="29"/>
      <c r="D33" s="152" t="s">
        <v>3135</v>
      </c>
      <c r="E33" s="156"/>
      <c r="F33" s="156"/>
      <c r="G33" s="156"/>
      <c r="H33" s="157">
        <f t="shared" si="1"/>
        <v>0</v>
      </c>
      <c r="J33" s="29"/>
    </row>
    <row r="34" spans="1:10">
      <c r="A34" s="29" t="s">
        <v>611</v>
      </c>
      <c r="B34" s="29"/>
      <c r="C34" s="29"/>
      <c r="D34" s="154" t="s">
        <v>3136</v>
      </c>
      <c r="E34" s="157">
        <f>E23-E32+E33</f>
        <v>0</v>
      </c>
      <c r="F34" s="157">
        <f>F23-F32+F33</f>
        <v>0</v>
      </c>
      <c r="G34" s="157">
        <f>G23-G32+G33</f>
        <v>0</v>
      </c>
      <c r="H34" s="157">
        <f t="shared" si="1"/>
        <v>0</v>
      </c>
      <c r="I34" s="57" t="s">
        <v>2654</v>
      </c>
      <c r="J34" s="29"/>
    </row>
    <row r="35" spans="1:10" hidden="1">
      <c r="A35" s="29"/>
      <c r="B35" s="29"/>
      <c r="C35" s="29" t="s">
        <v>440</v>
      </c>
      <c r="D35" s="22"/>
      <c r="E35" s="39"/>
      <c r="F35" s="39"/>
      <c r="G35" s="39"/>
      <c r="H35" s="39"/>
      <c r="I35" s="22"/>
      <c r="J35" s="29"/>
    </row>
    <row r="36" spans="1:10" hidden="1">
      <c r="A36" s="29"/>
      <c r="B36" s="29"/>
      <c r="C36" s="29" t="s">
        <v>460</v>
      </c>
      <c r="D36" s="29"/>
      <c r="E36" s="40"/>
      <c r="F36" s="40"/>
      <c r="G36" s="40"/>
      <c r="H36" s="40"/>
      <c r="I36" s="29"/>
      <c r="J36" s="29" t="s">
        <v>461</v>
      </c>
    </row>
    <row r="37" spans="1:10" hidden="1">
      <c r="A37" s="22"/>
      <c r="B37" s="22"/>
      <c r="C37" s="22"/>
      <c r="D37" s="22"/>
      <c r="E37" s="39"/>
      <c r="F37" s="39"/>
      <c r="G37" s="39"/>
      <c r="H37" s="39"/>
      <c r="I37" s="22"/>
      <c r="J37" s="22"/>
    </row>
    <row r="38" spans="1:10" hidden="1">
      <c r="A38" s="22"/>
      <c r="B38" s="22"/>
      <c r="C38" s="22"/>
      <c r="D38" s="22"/>
      <c r="E38" s="39"/>
      <c r="F38" s="39"/>
      <c r="G38" s="39"/>
      <c r="H38" s="39"/>
      <c r="I38" s="22"/>
      <c r="J38" s="22"/>
    </row>
    <row r="39" spans="1:10" ht="24.95" customHeight="1">
      <c r="A39" s="29"/>
      <c r="B39" s="29" t="b">
        <v>1</v>
      </c>
      <c r="C39" s="34" t="s">
        <v>2500</v>
      </c>
      <c r="D39" s="29"/>
      <c r="E39" s="40"/>
      <c r="F39" s="40"/>
      <c r="G39" s="40"/>
      <c r="H39" s="40"/>
      <c r="I39" s="29"/>
      <c r="J39" s="29"/>
    </row>
    <row r="40" spans="1:10" hidden="1">
      <c r="A40" s="29"/>
      <c r="B40" s="29"/>
      <c r="C40" s="29"/>
      <c r="D40" s="29"/>
      <c r="E40" s="40"/>
      <c r="F40" s="40"/>
      <c r="G40" s="40"/>
      <c r="H40" s="40"/>
      <c r="I40" s="29"/>
      <c r="J40" s="29"/>
    </row>
    <row r="41" spans="1:10" hidden="1">
      <c r="A41" s="29"/>
      <c r="B41" s="29"/>
      <c r="C41" s="29"/>
      <c r="D41" s="29"/>
      <c r="E41" s="41" t="s">
        <v>2521</v>
      </c>
      <c r="F41" s="41" t="s">
        <v>2522</v>
      </c>
      <c r="G41" s="41" t="s">
        <v>2523</v>
      </c>
      <c r="H41" s="29" t="s">
        <v>2520</v>
      </c>
      <c r="I41" s="29"/>
      <c r="J41" s="29"/>
    </row>
    <row r="42" spans="1:10">
      <c r="A42" s="29"/>
      <c r="B42" s="29"/>
      <c r="C42" s="29" t="s">
        <v>438</v>
      </c>
      <c r="D42" s="29" t="s">
        <v>439</v>
      </c>
      <c r="E42" s="40"/>
      <c r="F42" s="40"/>
      <c r="G42" s="40"/>
      <c r="H42" s="40"/>
      <c r="I42" s="29" t="s">
        <v>440</v>
      </c>
      <c r="J42" s="29" t="s">
        <v>441</v>
      </c>
    </row>
    <row r="43" spans="1:10" ht="25.5">
      <c r="A43" s="29"/>
      <c r="B43" s="29"/>
      <c r="C43" s="29" t="s">
        <v>442</v>
      </c>
      <c r="D43" s="175" t="s">
        <v>3142</v>
      </c>
      <c r="E43" s="176" t="s">
        <v>3137</v>
      </c>
      <c r="F43" s="177"/>
      <c r="G43" s="73" t="s">
        <v>3138</v>
      </c>
      <c r="H43" s="178" t="s">
        <v>3139</v>
      </c>
      <c r="I43" s="22"/>
      <c r="J43" s="29"/>
    </row>
    <row r="44" spans="1:10" ht="24.95" customHeight="1">
      <c r="A44" s="29"/>
      <c r="B44" s="29"/>
      <c r="C44" s="29" t="s">
        <v>442</v>
      </c>
      <c r="D44" s="175"/>
      <c r="E44" s="73" t="s">
        <v>3140</v>
      </c>
      <c r="F44" s="73" t="s">
        <v>3141</v>
      </c>
      <c r="G44" s="73" t="s">
        <v>3141</v>
      </c>
      <c r="H44" s="179"/>
      <c r="I44" s="22"/>
      <c r="J44" s="29"/>
    </row>
    <row r="45" spans="1:10" ht="25.5">
      <c r="A45" s="30"/>
      <c r="B45" s="30"/>
      <c r="C45" s="30" t="s">
        <v>443</v>
      </c>
      <c r="D45" s="24"/>
      <c r="E45" s="53" t="str">
        <f>TEXT(DATE(MID(E48,7,4),MID(E48,4,2),MID(E48,1,2)),"dd/MM/yyyy")&amp;" - "&amp;TEXT(DATE(MID(E49,7,4),MID(E49,4,2),MID(E49,1,2)),"dd/MM/yyyy")</f>
        <v>01/01/2018 - 31/12/2018</v>
      </c>
      <c r="F45" s="53" t="str">
        <f>TEXT(DATE(MID(F48,7,4),MID(F48,4,2),MID(F48,1,2)),"dd/MM/yyyy")&amp;" - "&amp;TEXT(DATE(MID(F49,7,4),MID(F49,4,2),MID(F49,1,2)),"dd/MM/yyyy")</f>
        <v>01/01/2018 - 31/12/2018</v>
      </c>
      <c r="G45" s="53" t="str">
        <f>TEXT(DATE(MID(G48,7,4),MID(G48,4,2),MID(G48,1,2)),"dd/MM/yyyy")&amp;" - "&amp;TEXT(DATE(MID(G49,7,4),MID(G49,4,2),MID(G49,1,2)),"dd/MM/yyyy")</f>
        <v>01/01/2018 - 31/12/2018</v>
      </c>
      <c r="H45" s="53" t="str">
        <f>TEXT(DATE(MID(H48,7,4),MID(H48,4,2),MID(H48,1,2)),"dd/MM/yyyy")&amp;" - "&amp;TEXT(DATE(MID(H49,7,4),MID(H49,4,2),MID(H49,1,2)),"dd/MM/yyyy")</f>
        <v>01/01/2018 - 31/12/2018</v>
      </c>
      <c r="I45" s="31"/>
      <c r="J45" s="30"/>
    </row>
    <row r="46" spans="1:10" ht="24.95" customHeight="1">
      <c r="A46" s="30"/>
      <c r="B46" s="30"/>
      <c r="C46" s="30" t="s">
        <v>444</v>
      </c>
      <c r="D46" s="24"/>
      <c r="E46" s="26" t="str">
        <f>StartUp!$E$8</f>
        <v>JOD</v>
      </c>
      <c r="F46" s="26" t="str">
        <f>StartUp!$E$8</f>
        <v>JOD</v>
      </c>
      <c r="G46" s="26" t="str">
        <f>StartUp!$E$8</f>
        <v>JOD</v>
      </c>
      <c r="H46" s="26" t="str">
        <f>StartUp!$E$8</f>
        <v>JOD</v>
      </c>
      <c r="I46" s="31"/>
      <c r="J46" s="30"/>
    </row>
    <row r="47" spans="1:10" ht="24.95" customHeight="1">
      <c r="A47" s="30"/>
      <c r="B47" s="30" t="s">
        <v>2519</v>
      </c>
      <c r="C47" s="30" t="s">
        <v>473</v>
      </c>
      <c r="D47" s="158"/>
      <c r="E47" s="70" t="s">
        <v>3330</v>
      </c>
      <c r="F47" s="70" t="s">
        <v>3330</v>
      </c>
      <c r="G47" s="70" t="s">
        <v>3330</v>
      </c>
      <c r="H47" s="70" t="s">
        <v>3330</v>
      </c>
      <c r="I47" s="31"/>
      <c r="J47" s="30"/>
    </row>
    <row r="48" spans="1:10" ht="24.95" hidden="1" customHeight="1">
      <c r="A48" s="30"/>
      <c r="B48" s="30"/>
      <c r="C48" s="30" t="s">
        <v>445</v>
      </c>
      <c r="D48" s="27"/>
      <c r="E48" s="28" t="s">
        <v>435</v>
      </c>
      <c r="F48" s="28" t="s">
        <v>435</v>
      </c>
      <c r="G48" s="28" t="s">
        <v>435</v>
      </c>
      <c r="H48" s="28" t="s">
        <v>435</v>
      </c>
      <c r="I48" s="31"/>
      <c r="J48" s="30"/>
    </row>
    <row r="49" spans="1:10" ht="24.95" hidden="1" customHeight="1">
      <c r="A49" s="30"/>
      <c r="B49" s="30"/>
      <c r="C49" s="30" t="s">
        <v>446</v>
      </c>
      <c r="D49" s="27"/>
      <c r="E49" s="28" t="s">
        <v>2468</v>
      </c>
      <c r="F49" s="28" t="s">
        <v>2468</v>
      </c>
      <c r="G49" s="28" t="s">
        <v>2468</v>
      </c>
      <c r="H49" s="28" t="s">
        <v>2468</v>
      </c>
      <c r="I49" s="31"/>
      <c r="J49" s="30"/>
    </row>
    <row r="50" spans="1:10">
      <c r="A50" s="29"/>
      <c r="B50" s="29"/>
      <c r="C50" s="29" t="s">
        <v>440</v>
      </c>
      <c r="D50" s="76"/>
      <c r="E50" s="39"/>
      <c r="F50" s="39"/>
      <c r="G50" s="39"/>
      <c r="H50" s="39"/>
      <c r="I50" s="22"/>
      <c r="J50" s="29"/>
    </row>
    <row r="51" spans="1:10">
      <c r="A51" s="29"/>
      <c r="B51" s="29"/>
      <c r="C51" s="29"/>
      <c r="D51" s="82" t="s">
        <v>3127</v>
      </c>
      <c r="E51" s="155"/>
      <c r="F51" s="155"/>
      <c r="G51" s="155"/>
      <c r="H51" s="155"/>
      <c r="I51" s="22"/>
      <c r="J51" s="29"/>
    </row>
    <row r="52" spans="1:10">
      <c r="A52" s="29" t="s">
        <v>605</v>
      </c>
      <c r="B52" s="29" t="s">
        <v>504</v>
      </c>
      <c r="C52" s="29"/>
      <c r="D52" s="142" t="s">
        <v>3128</v>
      </c>
      <c r="E52" s="156"/>
      <c r="F52" s="156"/>
      <c r="G52" s="156"/>
      <c r="H52" s="157">
        <f t="shared" ref="H52:H58" si="2">E52+F52+G52</f>
        <v>0</v>
      </c>
      <c r="I52" s="22"/>
      <c r="J52" s="29"/>
    </row>
    <row r="53" spans="1:10">
      <c r="A53" s="29" t="s">
        <v>606</v>
      </c>
      <c r="B53" s="29" t="s">
        <v>504</v>
      </c>
      <c r="C53" s="29"/>
      <c r="D53" s="142" t="s">
        <v>3067</v>
      </c>
      <c r="E53" s="156"/>
      <c r="F53" s="156"/>
      <c r="G53" s="156"/>
      <c r="H53" s="157">
        <f t="shared" si="2"/>
        <v>0</v>
      </c>
      <c r="I53" s="22"/>
      <c r="J53" s="29"/>
    </row>
    <row r="54" spans="1:10">
      <c r="A54" s="29" t="s">
        <v>607</v>
      </c>
      <c r="B54" s="29" t="s">
        <v>504</v>
      </c>
      <c r="C54" s="29"/>
      <c r="D54" s="142" t="s">
        <v>3129</v>
      </c>
      <c r="E54" s="156"/>
      <c r="F54" s="156"/>
      <c r="G54" s="156"/>
      <c r="H54" s="157">
        <f t="shared" si="2"/>
        <v>0</v>
      </c>
      <c r="I54" s="22"/>
      <c r="J54" s="29"/>
    </row>
    <row r="55" spans="1:10">
      <c r="A55" s="29" t="s">
        <v>608</v>
      </c>
      <c r="B55" s="29" t="s">
        <v>504</v>
      </c>
      <c r="C55" s="29"/>
      <c r="D55" s="142" t="s">
        <v>3130</v>
      </c>
      <c r="E55" s="156"/>
      <c r="F55" s="156"/>
      <c r="G55" s="156"/>
      <c r="H55" s="157">
        <f t="shared" si="2"/>
        <v>0</v>
      </c>
      <c r="I55" s="22"/>
      <c r="J55" s="29"/>
    </row>
    <row r="56" spans="1:10">
      <c r="A56" s="29" t="s">
        <v>609</v>
      </c>
      <c r="B56" s="29" t="s">
        <v>504</v>
      </c>
      <c r="C56" s="29"/>
      <c r="D56" s="142" t="s">
        <v>3131</v>
      </c>
      <c r="E56" s="156"/>
      <c r="F56" s="156"/>
      <c r="G56" s="156"/>
      <c r="H56" s="157">
        <f t="shared" si="2"/>
        <v>0</v>
      </c>
      <c r="I56" s="22"/>
      <c r="J56" s="29"/>
    </row>
    <row r="57" spans="1:10">
      <c r="A57" s="29" t="s">
        <v>610</v>
      </c>
      <c r="B57" s="29" t="s">
        <v>504</v>
      </c>
      <c r="C57" s="29"/>
      <c r="D57" s="142" t="s">
        <v>2821</v>
      </c>
      <c r="E57" s="156"/>
      <c r="F57" s="156"/>
      <c r="G57" s="156"/>
      <c r="H57" s="157">
        <f t="shared" si="2"/>
        <v>0</v>
      </c>
      <c r="I57" s="22"/>
      <c r="J57" s="29"/>
    </row>
    <row r="58" spans="1:10">
      <c r="A58" s="29" t="s">
        <v>611</v>
      </c>
      <c r="B58" s="29" t="s">
        <v>504</v>
      </c>
      <c r="C58" s="29"/>
      <c r="D58" s="142" t="s">
        <v>3132</v>
      </c>
      <c r="E58" s="157">
        <f>E52+E53-E54+E55-E56+E57</f>
        <v>0</v>
      </c>
      <c r="F58" s="157">
        <f>F52+F53-F54+F55-F56+F57</f>
        <v>0</v>
      </c>
      <c r="G58" s="157">
        <f>G52+G53-G54+G55-G56+G57</f>
        <v>0</v>
      </c>
      <c r="H58" s="157">
        <f t="shared" si="2"/>
        <v>0</v>
      </c>
      <c r="I58" s="22"/>
      <c r="J58" s="29"/>
    </row>
    <row r="59" spans="1:10">
      <c r="A59" s="29"/>
      <c r="B59" s="29"/>
      <c r="C59" s="29"/>
      <c r="D59" s="82" t="s">
        <v>3133</v>
      </c>
      <c r="E59" s="155"/>
      <c r="F59" s="155"/>
      <c r="G59" s="155"/>
      <c r="H59" s="155"/>
      <c r="I59" s="22"/>
      <c r="J59" s="29"/>
    </row>
    <row r="60" spans="1:10">
      <c r="A60" s="29" t="s">
        <v>605</v>
      </c>
      <c r="B60" s="29" t="s">
        <v>612</v>
      </c>
      <c r="C60" s="29"/>
      <c r="D60" s="142" t="s">
        <v>3128</v>
      </c>
      <c r="E60" s="156"/>
      <c r="F60" s="156"/>
      <c r="G60" s="156"/>
      <c r="H60" s="157">
        <f t="shared" ref="H60:H69" si="3">E60+F60+G60</f>
        <v>0</v>
      </c>
      <c r="I60" s="22"/>
      <c r="J60" s="29"/>
    </row>
    <row r="61" spans="1:10">
      <c r="A61" s="29" t="s">
        <v>606</v>
      </c>
      <c r="B61" s="29" t="s">
        <v>612</v>
      </c>
      <c r="C61" s="29"/>
      <c r="D61" s="142" t="s">
        <v>3067</v>
      </c>
      <c r="E61" s="156"/>
      <c r="F61" s="156"/>
      <c r="G61" s="156"/>
      <c r="H61" s="157">
        <f t="shared" si="3"/>
        <v>0</v>
      </c>
      <c r="I61" s="22"/>
      <c r="J61" s="29"/>
    </row>
    <row r="62" spans="1:10">
      <c r="A62" s="29" t="s">
        <v>607</v>
      </c>
      <c r="B62" s="29" t="s">
        <v>612</v>
      </c>
      <c r="C62" s="29"/>
      <c r="D62" s="142" t="s">
        <v>3129</v>
      </c>
      <c r="E62" s="156"/>
      <c r="F62" s="156"/>
      <c r="G62" s="156"/>
      <c r="H62" s="157">
        <f t="shared" si="3"/>
        <v>0</v>
      </c>
      <c r="I62" s="22"/>
      <c r="J62" s="29"/>
    </row>
    <row r="63" spans="1:10">
      <c r="A63" s="29" t="s">
        <v>608</v>
      </c>
      <c r="B63" s="29" t="s">
        <v>612</v>
      </c>
      <c r="C63" s="29"/>
      <c r="D63" s="142" t="s">
        <v>3130</v>
      </c>
      <c r="E63" s="156"/>
      <c r="F63" s="156"/>
      <c r="G63" s="156"/>
      <c r="H63" s="157">
        <f t="shared" si="3"/>
        <v>0</v>
      </c>
      <c r="I63" s="22"/>
      <c r="J63" s="29"/>
    </row>
    <row r="64" spans="1:10">
      <c r="A64" s="29" t="s">
        <v>609</v>
      </c>
      <c r="B64" s="29" t="s">
        <v>612</v>
      </c>
      <c r="C64" s="29"/>
      <c r="D64" s="142" t="s">
        <v>3131</v>
      </c>
      <c r="E64" s="156"/>
      <c r="F64" s="156"/>
      <c r="G64" s="156"/>
      <c r="H64" s="157">
        <f t="shared" si="3"/>
        <v>0</v>
      </c>
      <c r="I64" s="22"/>
      <c r="J64" s="29"/>
    </row>
    <row r="65" spans="1:11">
      <c r="A65" s="29" t="s">
        <v>613</v>
      </c>
      <c r="B65" s="29" t="s">
        <v>612</v>
      </c>
      <c r="C65" s="29"/>
      <c r="D65" s="142" t="s">
        <v>3134</v>
      </c>
      <c r="E65" s="156"/>
      <c r="F65" s="156"/>
      <c r="G65" s="156"/>
      <c r="H65" s="157">
        <f t="shared" si="3"/>
        <v>0</v>
      </c>
      <c r="I65" s="22"/>
      <c r="J65" s="29"/>
    </row>
    <row r="66" spans="1:11">
      <c r="A66" s="29" t="s">
        <v>610</v>
      </c>
      <c r="B66" s="29" t="s">
        <v>612</v>
      </c>
      <c r="C66" s="29"/>
      <c r="D66" s="142" t="s">
        <v>2821</v>
      </c>
      <c r="E66" s="156"/>
      <c r="F66" s="156"/>
      <c r="G66" s="156"/>
      <c r="H66" s="157">
        <f t="shared" si="3"/>
        <v>0</v>
      </c>
      <c r="I66" s="22"/>
      <c r="J66" s="29"/>
    </row>
    <row r="67" spans="1:11">
      <c r="A67" s="29" t="s">
        <v>611</v>
      </c>
      <c r="B67" s="29" t="s">
        <v>612</v>
      </c>
      <c r="C67" s="29"/>
      <c r="D67" s="142" t="s">
        <v>3132</v>
      </c>
      <c r="E67" s="157">
        <f>E60+E61-E62+E63-E64+E65+E66</f>
        <v>0</v>
      </c>
      <c r="F67" s="157">
        <f>F60+F61-F62+F63-F64+F65+F66</f>
        <v>0</v>
      </c>
      <c r="G67" s="157">
        <f>G60+G61-G62+G63-G64+G65+G66</f>
        <v>0</v>
      </c>
      <c r="H67" s="157">
        <f t="shared" si="3"/>
        <v>0</v>
      </c>
      <c r="I67" s="22"/>
      <c r="J67" s="29"/>
    </row>
    <row r="68" spans="1:11">
      <c r="A68" s="29" t="s">
        <v>614</v>
      </c>
      <c r="B68" s="29"/>
      <c r="C68" s="29"/>
      <c r="D68" s="152" t="s">
        <v>3135</v>
      </c>
      <c r="E68" s="156"/>
      <c r="F68" s="156"/>
      <c r="G68" s="156"/>
      <c r="H68" s="157">
        <f t="shared" si="3"/>
        <v>0</v>
      </c>
      <c r="J68" s="29"/>
    </row>
    <row r="69" spans="1:11">
      <c r="A69" s="29" t="s">
        <v>611</v>
      </c>
      <c r="B69" s="29"/>
      <c r="C69" s="29"/>
      <c r="D69" s="154" t="s">
        <v>3136</v>
      </c>
      <c r="E69" s="157">
        <f>E58-E67+E68</f>
        <v>0</v>
      </c>
      <c r="F69" s="157">
        <f>F58-F67+F68</f>
        <v>0</v>
      </c>
      <c r="G69" s="157">
        <f>G58-G67+G68</f>
        <v>0</v>
      </c>
      <c r="H69" s="157">
        <f t="shared" si="3"/>
        <v>0</v>
      </c>
      <c r="I69" s="57" t="s">
        <v>2654</v>
      </c>
      <c r="J69" s="29"/>
    </row>
    <row r="70" spans="1:11" hidden="1">
      <c r="A70" s="29"/>
      <c r="B70" s="29"/>
      <c r="C70" s="29" t="s">
        <v>440</v>
      </c>
      <c r="D70" s="22"/>
      <c r="E70" s="39"/>
      <c r="F70" s="39"/>
      <c r="G70" s="39"/>
      <c r="H70" s="39"/>
      <c r="I70" s="22"/>
      <c r="J70" s="29"/>
    </row>
    <row r="71" spans="1:11" hidden="1">
      <c r="A71" s="29"/>
      <c r="B71" s="29"/>
      <c r="C71" s="29" t="s">
        <v>460</v>
      </c>
      <c r="D71" s="29"/>
      <c r="E71" s="40"/>
      <c r="F71" s="40"/>
      <c r="G71" s="40"/>
      <c r="H71" s="40"/>
      <c r="I71" s="29"/>
      <c r="J71" s="29" t="s">
        <v>461</v>
      </c>
    </row>
    <row r="72" spans="1:11" hidden="1">
      <c r="A72" s="22"/>
      <c r="B72" s="22"/>
      <c r="C72" s="22"/>
      <c r="D72" s="22"/>
      <c r="E72" s="39"/>
      <c r="F72" s="39"/>
      <c r="G72" s="39"/>
      <c r="H72" s="39"/>
      <c r="I72" s="22"/>
      <c r="J72" s="22"/>
    </row>
    <row r="73" spans="1:11" hidden="1">
      <c r="A73" s="22"/>
      <c r="B73" s="22"/>
      <c r="C73" s="22"/>
      <c r="D73" s="22"/>
      <c r="E73" s="39"/>
      <c r="F73" s="39"/>
      <c r="G73" s="39"/>
      <c r="H73" s="39"/>
      <c r="I73" s="22"/>
      <c r="J73" s="22"/>
    </row>
    <row r="74" spans="1:11" hidden="1">
      <c r="A74" s="22"/>
      <c r="B74" s="22"/>
      <c r="C74" s="22"/>
      <c r="D74" s="22"/>
      <c r="E74" s="39"/>
      <c r="F74" s="39"/>
      <c r="G74" s="39"/>
      <c r="H74" s="39"/>
      <c r="I74" s="22"/>
      <c r="J74" s="22"/>
    </row>
    <row r="75" spans="1:11" ht="24.95" customHeight="1">
      <c r="A75" s="29"/>
      <c r="B75" s="29" t="b">
        <v>1</v>
      </c>
      <c r="C75" s="67" t="s">
        <v>2499</v>
      </c>
      <c r="D75" s="29"/>
      <c r="E75" s="29"/>
      <c r="F75" s="29"/>
      <c r="G75" s="40"/>
      <c r="H75" s="40"/>
      <c r="I75" s="39"/>
      <c r="J75" s="39"/>
      <c r="K75" s="22"/>
    </row>
    <row r="76" spans="1:11" hidden="1">
      <c r="A76" s="29"/>
      <c r="B76" s="29"/>
      <c r="C76" s="29"/>
      <c r="D76" s="29"/>
      <c r="E76" s="29"/>
      <c r="F76" s="29"/>
      <c r="G76" s="40"/>
      <c r="H76" s="40"/>
      <c r="I76" s="39"/>
      <c r="J76" s="39"/>
      <c r="K76" s="22"/>
    </row>
    <row r="77" spans="1:11" hidden="1">
      <c r="A77" s="29"/>
      <c r="B77" s="29"/>
      <c r="C77" s="29"/>
      <c r="D77" s="29"/>
      <c r="E77" s="29">
        <v>0</v>
      </c>
      <c r="F77" s="29" t="s">
        <v>2520</v>
      </c>
      <c r="G77" s="41"/>
      <c r="H77" s="41"/>
      <c r="I77" s="39"/>
      <c r="J77" s="39"/>
      <c r="K77" s="22"/>
    </row>
    <row r="78" spans="1:11">
      <c r="A78" s="29"/>
      <c r="B78" s="29"/>
      <c r="C78" s="29" t="s">
        <v>438</v>
      </c>
      <c r="D78" s="29" t="s">
        <v>439</v>
      </c>
      <c r="E78" s="29"/>
      <c r="F78" s="29"/>
      <c r="G78" s="41" t="s">
        <v>440</v>
      </c>
      <c r="H78" s="41" t="s">
        <v>441</v>
      </c>
      <c r="I78" s="39"/>
      <c r="J78" s="39"/>
      <c r="K78" s="22"/>
    </row>
    <row r="79" spans="1:11" ht="24.95" customHeight="1">
      <c r="A79" s="29"/>
      <c r="B79" s="29"/>
      <c r="C79" s="29" t="s">
        <v>442</v>
      </c>
      <c r="D79" s="24" t="s">
        <v>3012</v>
      </c>
      <c r="E79" s="73" t="s">
        <v>3030</v>
      </c>
      <c r="F79" s="73" t="s">
        <v>3030</v>
      </c>
      <c r="G79" s="42"/>
      <c r="H79" s="41"/>
      <c r="I79" s="39"/>
      <c r="J79" s="39"/>
      <c r="K79" s="22"/>
    </row>
    <row r="80" spans="1:11" ht="25.5">
      <c r="A80" s="30"/>
      <c r="B80" s="30"/>
      <c r="C80" s="30" t="s">
        <v>443</v>
      </c>
      <c r="D80" s="24"/>
      <c r="E80" s="53" t="str">
        <f>TEXT(DATE(MID(E83,7,4),MID(E83,4,2),MID(E83,1,2)),"dd/MM/yyyy")&amp;" - "&amp;TEXT(DATE(MID(E84,7,4),MID(E84,4,2),MID(E84,1,2)),"dd/MM/yyyy")</f>
        <v>01/01/2019 - 31/03/2019</v>
      </c>
      <c r="F80" s="53" t="str">
        <f>TEXT(DATE(MID(F83,7,4),MID(F83,4,2),MID(F83,1,2)),"dd/MM/yyyy")&amp;" - "&amp;TEXT(DATE(MID(F84,7,4),MID(F84,4,2),MID(F84,1,2)),"dd/MM/yyyy")</f>
        <v>01/01/2018 - 31/12/2018</v>
      </c>
      <c r="G80" s="43"/>
      <c r="H80" s="44"/>
      <c r="I80" s="45"/>
      <c r="J80" s="45"/>
      <c r="K80" s="31"/>
    </row>
    <row r="81" spans="1:11" ht="24.95" customHeight="1">
      <c r="A81" s="30"/>
      <c r="B81" s="30"/>
      <c r="C81" s="30" t="s">
        <v>444</v>
      </c>
      <c r="D81" s="24"/>
      <c r="E81" s="26" t="str">
        <f>StartUp!$E$8</f>
        <v>JOD</v>
      </c>
      <c r="F81" s="26" t="str">
        <f>StartUp!$E$8</f>
        <v>JOD</v>
      </c>
      <c r="G81" s="43"/>
      <c r="H81" s="44"/>
      <c r="I81" s="45"/>
      <c r="J81" s="45"/>
      <c r="K81" s="31"/>
    </row>
    <row r="82" spans="1:11" ht="24.95" customHeight="1">
      <c r="A82" s="30"/>
      <c r="B82" s="30" t="s">
        <v>2519</v>
      </c>
      <c r="C82" s="30" t="s">
        <v>473</v>
      </c>
      <c r="D82" s="158"/>
      <c r="E82" s="70" t="s">
        <v>433</v>
      </c>
      <c r="F82" s="70" t="s">
        <v>3330</v>
      </c>
      <c r="G82" s="43"/>
      <c r="H82" s="44"/>
      <c r="I82" s="45"/>
      <c r="J82" s="45"/>
      <c r="K82" s="31"/>
    </row>
    <row r="83" spans="1:11" ht="24.95" hidden="1" customHeight="1">
      <c r="A83" s="30"/>
      <c r="B83" s="30"/>
      <c r="C83" s="30" t="s">
        <v>445</v>
      </c>
      <c r="D83" s="27"/>
      <c r="E83" s="28" t="s">
        <v>429</v>
      </c>
      <c r="F83" s="28" t="s">
        <v>435</v>
      </c>
      <c r="G83" s="43"/>
      <c r="H83" s="44"/>
      <c r="I83" s="45"/>
      <c r="J83" s="45"/>
      <c r="K83" s="31"/>
    </row>
    <row r="84" spans="1:11" ht="24.95" hidden="1" customHeight="1">
      <c r="A84" s="30"/>
      <c r="B84" s="30"/>
      <c r="C84" s="30" t="s">
        <v>446</v>
      </c>
      <c r="D84" s="27"/>
      <c r="E84" s="28" t="s">
        <v>430</v>
      </c>
      <c r="F84" s="28" t="s">
        <v>2468</v>
      </c>
      <c r="G84" s="43"/>
      <c r="H84" s="44"/>
      <c r="I84" s="45"/>
      <c r="J84" s="45"/>
      <c r="K84" s="31"/>
    </row>
    <row r="85" spans="1:11">
      <c r="A85" s="29"/>
      <c r="B85" s="29"/>
      <c r="C85" s="29" t="s">
        <v>440</v>
      </c>
      <c r="D85" s="76"/>
      <c r="E85" s="22"/>
      <c r="F85" s="22"/>
      <c r="G85" s="42"/>
      <c r="H85" s="41"/>
      <c r="I85" s="39"/>
      <c r="J85" s="39"/>
      <c r="K85" s="22"/>
    </row>
    <row r="86" spans="1:11" ht="25.5">
      <c r="A86" s="29"/>
      <c r="B86" s="29"/>
      <c r="C86" s="29"/>
      <c r="D86" s="82" t="s">
        <v>2662</v>
      </c>
      <c r="E86" s="87"/>
      <c r="F86" s="87"/>
      <c r="G86" s="42"/>
      <c r="H86" s="41"/>
      <c r="I86" s="39"/>
      <c r="J86" s="39"/>
      <c r="K86" s="22"/>
    </row>
    <row r="87" spans="1:11">
      <c r="A87" s="29" t="s">
        <v>615</v>
      </c>
      <c r="B87" s="29"/>
      <c r="C87" s="29"/>
      <c r="D87" s="142" t="s">
        <v>3122</v>
      </c>
      <c r="E87" s="146"/>
      <c r="F87" s="146"/>
      <c r="H87" s="41"/>
      <c r="I87" s="39"/>
      <c r="J87" s="39"/>
      <c r="K87" s="22"/>
    </row>
    <row r="88" spans="1:11">
      <c r="A88" s="29" t="s">
        <v>616</v>
      </c>
      <c r="B88" s="29"/>
      <c r="C88" s="29"/>
      <c r="D88" s="142" t="s">
        <v>3123</v>
      </c>
      <c r="E88" s="146"/>
      <c r="F88" s="146"/>
      <c r="H88" s="41"/>
      <c r="I88" s="39"/>
      <c r="J88" s="39"/>
      <c r="K88" s="22"/>
    </row>
    <row r="89" spans="1:11">
      <c r="A89" s="29" t="s">
        <v>617</v>
      </c>
      <c r="B89" s="29"/>
      <c r="C89" s="29"/>
      <c r="D89" s="142" t="s">
        <v>3124</v>
      </c>
      <c r="E89" s="146"/>
      <c r="F89" s="146"/>
      <c r="H89" s="41"/>
      <c r="I89" s="39"/>
      <c r="J89" s="39"/>
      <c r="K89" s="22"/>
    </row>
    <row r="90" spans="1:11">
      <c r="A90" s="46" t="s">
        <v>618</v>
      </c>
      <c r="B90" s="29"/>
      <c r="C90" s="29"/>
      <c r="D90" s="142" t="s">
        <v>3329</v>
      </c>
      <c r="E90" s="146"/>
      <c r="F90" s="146"/>
      <c r="H90" s="41"/>
      <c r="I90" s="39"/>
      <c r="J90" s="39"/>
      <c r="K90" s="22"/>
    </row>
    <row r="91" spans="1:11" ht="25.5">
      <c r="A91" s="29" t="s">
        <v>619</v>
      </c>
      <c r="B91" s="29"/>
      <c r="C91" s="29"/>
      <c r="D91" s="142" t="s">
        <v>3126</v>
      </c>
      <c r="E91" s="151">
        <f>E87+E88+E89-E90</f>
        <v>0</v>
      </c>
      <c r="F91" s="151">
        <f>F87+F88+F89-F90</f>
        <v>0</v>
      </c>
      <c r="G91" s="57" t="s">
        <v>2654</v>
      </c>
      <c r="H91" s="41"/>
      <c r="I91" s="39"/>
      <c r="J91" s="39"/>
      <c r="K91" s="22"/>
    </row>
    <row r="92" spans="1:11" hidden="1">
      <c r="A92" s="29"/>
      <c r="B92" s="29"/>
      <c r="C92" s="29" t="s">
        <v>440</v>
      </c>
      <c r="D92" s="22"/>
      <c r="E92" s="22"/>
      <c r="F92" s="22"/>
      <c r="G92" s="42"/>
      <c r="H92" s="41"/>
      <c r="I92" s="39"/>
      <c r="J92" s="39"/>
      <c r="K92" s="22"/>
    </row>
    <row r="93" spans="1:11" hidden="1">
      <c r="A93" s="29"/>
      <c r="B93" s="29"/>
      <c r="C93" s="29" t="s">
        <v>460</v>
      </c>
      <c r="D93" s="29"/>
      <c r="E93" s="29"/>
      <c r="F93" s="29"/>
      <c r="G93" s="41"/>
      <c r="H93" s="41" t="s">
        <v>461</v>
      </c>
      <c r="I93" s="39"/>
      <c r="J93" s="39"/>
      <c r="K93" s="22"/>
    </row>
    <row r="94" spans="1:11" hidden="1">
      <c r="A94" s="22"/>
      <c r="B94" s="22"/>
      <c r="C94" s="22"/>
      <c r="D94" s="22"/>
      <c r="E94" s="39"/>
      <c r="F94" s="42"/>
      <c r="G94" s="42"/>
      <c r="H94" s="39"/>
      <c r="I94" s="22"/>
      <c r="J94" s="22"/>
    </row>
    <row r="95" spans="1:11" hidden="1">
      <c r="A95" s="22"/>
      <c r="B95" s="22"/>
      <c r="C95" s="22"/>
      <c r="D95" s="22"/>
      <c r="E95" s="39"/>
      <c r="F95" s="39"/>
      <c r="G95" s="39"/>
      <c r="H95" s="39"/>
      <c r="I95" s="22"/>
      <c r="J95" s="22"/>
    </row>
    <row r="96" spans="1:11" hidden="1">
      <c r="A96" s="22"/>
      <c r="B96" s="22"/>
      <c r="C96" s="22"/>
      <c r="D96" s="22"/>
      <c r="E96" s="39"/>
      <c r="F96" s="39"/>
      <c r="G96" s="39"/>
      <c r="H96" s="39"/>
      <c r="I96" s="22"/>
      <c r="J96" s="22"/>
    </row>
    <row r="97" spans="1:11" ht="24.95" customHeight="1">
      <c r="A97" s="29"/>
      <c r="B97" s="29" t="b">
        <v>1</v>
      </c>
      <c r="C97" s="34" t="s">
        <v>2498</v>
      </c>
      <c r="D97" s="29"/>
      <c r="E97" s="29"/>
      <c r="F97" s="29"/>
      <c r="G97" s="40"/>
      <c r="H97" s="40"/>
      <c r="I97" s="39"/>
      <c r="J97" s="39"/>
      <c r="K97" s="22"/>
    </row>
    <row r="98" spans="1:11" hidden="1">
      <c r="A98" s="29"/>
      <c r="B98" s="29"/>
      <c r="C98" s="29"/>
      <c r="D98" s="29"/>
      <c r="E98" s="29"/>
      <c r="F98" s="29"/>
      <c r="G98" s="40"/>
      <c r="H98" s="40"/>
      <c r="I98" s="39"/>
      <c r="J98" s="39"/>
      <c r="K98" s="22"/>
    </row>
    <row r="99" spans="1:11" hidden="1">
      <c r="A99" s="29"/>
      <c r="B99" s="29"/>
      <c r="C99" s="29"/>
      <c r="D99" s="29"/>
      <c r="E99" s="29">
        <v>0</v>
      </c>
      <c r="F99" s="29" t="s">
        <v>2520</v>
      </c>
      <c r="G99" s="41"/>
      <c r="H99" s="41"/>
      <c r="I99" s="39"/>
      <c r="J99" s="39"/>
      <c r="K99" s="22"/>
    </row>
    <row r="100" spans="1:11">
      <c r="A100" s="29"/>
      <c r="B100" s="29"/>
      <c r="C100" s="29" t="s">
        <v>438</v>
      </c>
      <c r="D100" s="29" t="s">
        <v>439</v>
      </c>
      <c r="E100" s="29"/>
      <c r="F100" s="29"/>
      <c r="G100" s="41" t="s">
        <v>440</v>
      </c>
      <c r="H100" s="41" t="s">
        <v>441</v>
      </c>
      <c r="I100" s="39"/>
      <c r="J100" s="39"/>
      <c r="K100" s="22"/>
    </row>
    <row r="101" spans="1:11" ht="24.95" customHeight="1">
      <c r="A101" s="29"/>
      <c r="B101" s="29"/>
      <c r="C101" s="29" t="s">
        <v>442</v>
      </c>
      <c r="D101" s="24" t="s">
        <v>3012</v>
      </c>
      <c r="E101" s="73" t="s">
        <v>3030</v>
      </c>
      <c r="F101" s="73" t="s">
        <v>3030</v>
      </c>
      <c r="G101" s="42"/>
      <c r="H101" s="41"/>
      <c r="I101" s="39"/>
      <c r="J101" s="39"/>
      <c r="K101" s="22"/>
    </row>
    <row r="102" spans="1:11" ht="25.5">
      <c r="A102" s="30"/>
      <c r="B102" s="30"/>
      <c r="C102" s="30" t="s">
        <v>443</v>
      </c>
      <c r="D102" s="24"/>
      <c r="E102" s="53" t="str">
        <f>TEXT(DATE(MID(E105,7,4),MID(E105,4,2),MID(E105,1,2)),"dd/MM/yyyy")&amp;" - "&amp;TEXT(DATE(MID(E106,7,4),MID(E106,4,2),MID(E106,1,2)),"dd/MM/yyyy")</f>
        <v>01/01/2019 - 31/03/2019</v>
      </c>
      <c r="F102" s="53" t="str">
        <f>TEXT(DATE(MID(F105,7,4),MID(F105,4,2),MID(F105,1,2)),"dd/MM/yyyy")&amp;" - "&amp;TEXT(DATE(MID(F106,7,4),MID(F106,4,2),MID(F106,1,2)),"dd/MM/yyyy")</f>
        <v>01/01/2018 - 31/12/2018</v>
      </c>
      <c r="G102" s="43"/>
      <c r="H102" s="44"/>
      <c r="I102" s="45"/>
      <c r="J102" s="45"/>
      <c r="K102" s="31"/>
    </row>
    <row r="103" spans="1:11" ht="24.95" customHeight="1">
      <c r="A103" s="30"/>
      <c r="B103" s="30"/>
      <c r="C103" s="30" t="s">
        <v>444</v>
      </c>
      <c r="D103" s="24"/>
      <c r="E103" s="26" t="str">
        <f>StartUp!$E$8</f>
        <v>JOD</v>
      </c>
      <c r="F103" s="26" t="str">
        <f>StartUp!$E$8</f>
        <v>JOD</v>
      </c>
      <c r="G103" s="43"/>
      <c r="H103" s="44"/>
      <c r="I103" s="45"/>
      <c r="J103" s="45"/>
      <c r="K103" s="31"/>
    </row>
    <row r="104" spans="1:11" ht="24.95" customHeight="1">
      <c r="A104" s="30"/>
      <c r="B104" s="30" t="s">
        <v>2519</v>
      </c>
      <c r="C104" s="30" t="s">
        <v>473</v>
      </c>
      <c r="D104" s="158"/>
      <c r="E104" s="70" t="s">
        <v>433</v>
      </c>
      <c r="F104" s="70" t="s">
        <v>3330</v>
      </c>
      <c r="G104" s="43"/>
      <c r="H104" s="44"/>
      <c r="I104" s="45"/>
      <c r="J104" s="45"/>
      <c r="K104" s="31"/>
    </row>
    <row r="105" spans="1:11" ht="24.95" hidden="1" customHeight="1">
      <c r="A105" s="30"/>
      <c r="B105" s="30"/>
      <c r="C105" s="30" t="s">
        <v>445</v>
      </c>
      <c r="D105" s="27"/>
      <c r="E105" s="28" t="s">
        <v>429</v>
      </c>
      <c r="F105" s="28" t="s">
        <v>435</v>
      </c>
      <c r="G105" s="43"/>
      <c r="H105" s="44"/>
      <c r="I105" s="45"/>
      <c r="J105" s="45"/>
      <c r="K105" s="31"/>
    </row>
    <row r="106" spans="1:11" ht="24.95" hidden="1" customHeight="1">
      <c r="A106" s="30"/>
      <c r="B106" s="30"/>
      <c r="C106" s="30" t="s">
        <v>446</v>
      </c>
      <c r="D106" s="27"/>
      <c r="E106" s="28" t="s">
        <v>430</v>
      </c>
      <c r="F106" s="28" t="s">
        <v>2468</v>
      </c>
      <c r="G106" s="43"/>
      <c r="H106" s="44"/>
      <c r="I106" s="45"/>
      <c r="J106" s="45"/>
      <c r="K106" s="31"/>
    </row>
    <row r="107" spans="1:11">
      <c r="A107" s="29"/>
      <c r="B107" s="29"/>
      <c r="C107" s="29" t="s">
        <v>440</v>
      </c>
      <c r="D107" s="76"/>
      <c r="E107" s="22"/>
      <c r="F107" s="22"/>
      <c r="G107" s="42"/>
      <c r="H107" s="41"/>
      <c r="I107" s="39"/>
      <c r="J107" s="39"/>
      <c r="K107" s="22"/>
    </row>
    <row r="108" spans="1:11">
      <c r="A108" s="29"/>
      <c r="B108" s="29"/>
      <c r="C108" s="29"/>
      <c r="D108" s="82" t="s">
        <v>3327</v>
      </c>
      <c r="E108" s="87"/>
      <c r="F108" s="87"/>
      <c r="G108" s="42"/>
      <c r="H108" s="41"/>
      <c r="I108" s="39"/>
      <c r="J108" s="39"/>
      <c r="K108" s="22"/>
    </row>
    <row r="109" spans="1:11">
      <c r="A109" s="23" t="s">
        <v>620</v>
      </c>
      <c r="B109" s="29"/>
      <c r="C109" s="29"/>
      <c r="D109" s="142" t="s">
        <v>3328</v>
      </c>
      <c r="E109" s="146"/>
      <c r="F109" s="146"/>
      <c r="H109" s="41"/>
      <c r="I109" s="39"/>
      <c r="J109" s="39"/>
      <c r="K109" s="22"/>
    </row>
    <row r="110" spans="1:11">
      <c r="A110" s="23" t="s">
        <v>621</v>
      </c>
      <c r="B110" s="29"/>
      <c r="C110" s="29"/>
      <c r="D110" s="142" t="s">
        <v>3120</v>
      </c>
      <c r="E110" s="146"/>
      <c r="F110" s="146"/>
      <c r="H110" s="41"/>
      <c r="I110" s="39"/>
      <c r="J110" s="39"/>
      <c r="K110" s="22"/>
    </row>
    <row r="111" spans="1:11">
      <c r="A111" s="47" t="s">
        <v>622</v>
      </c>
      <c r="B111" s="29"/>
      <c r="C111" s="29"/>
      <c r="D111" s="142" t="s">
        <v>3327</v>
      </c>
      <c r="E111" s="151">
        <f>E109-E110</f>
        <v>0</v>
      </c>
      <c r="F111" s="151">
        <f>F109-F110</f>
        <v>0</v>
      </c>
      <c r="G111" s="57" t="s">
        <v>2654</v>
      </c>
      <c r="H111" s="41"/>
      <c r="I111" s="39"/>
      <c r="J111" s="39"/>
      <c r="K111" s="22"/>
    </row>
    <row r="112" spans="1:11" hidden="1">
      <c r="A112" s="29"/>
      <c r="B112" s="29"/>
      <c r="C112" s="29" t="s">
        <v>440</v>
      </c>
      <c r="D112" s="22"/>
      <c r="E112" s="22"/>
      <c r="F112" s="22"/>
      <c r="G112" s="42"/>
      <c r="H112" s="41"/>
      <c r="I112" s="39"/>
      <c r="J112" s="39"/>
      <c r="K112" s="22"/>
    </row>
    <row r="113" spans="1:11" hidden="1">
      <c r="A113" s="29"/>
      <c r="B113" s="29"/>
      <c r="C113" s="29" t="s">
        <v>460</v>
      </c>
      <c r="D113" s="29"/>
      <c r="E113" s="29"/>
      <c r="F113" s="29"/>
      <c r="G113" s="41"/>
      <c r="H113" s="41" t="s">
        <v>461</v>
      </c>
      <c r="I113" s="39"/>
      <c r="J113" s="39"/>
      <c r="K113" s="22"/>
    </row>
    <row r="114" spans="1:11" hidden="1">
      <c r="A114" s="22"/>
      <c r="B114" s="22"/>
      <c r="C114" s="22"/>
      <c r="D114" s="22"/>
      <c r="E114" s="42"/>
      <c r="F114" s="42"/>
      <c r="G114" s="39"/>
      <c r="H114" s="39"/>
      <c r="I114" s="22"/>
      <c r="J114" s="22"/>
    </row>
    <row r="115" spans="1:11" hidden="1">
      <c r="A115" s="22"/>
      <c r="B115" s="22"/>
      <c r="C115" s="22"/>
      <c r="D115" s="22"/>
      <c r="E115" s="39"/>
      <c r="F115" s="39"/>
      <c r="G115" s="39"/>
      <c r="H115" s="39"/>
      <c r="I115" s="22"/>
      <c r="J115" s="22"/>
    </row>
    <row r="116" spans="1:11" hidden="1">
      <c r="A116" s="22"/>
      <c r="B116" s="22"/>
      <c r="C116" s="22"/>
      <c r="D116" s="22"/>
      <c r="E116" s="39"/>
      <c r="F116" s="39"/>
      <c r="G116" s="39"/>
      <c r="H116" s="39"/>
      <c r="I116" s="22"/>
      <c r="J116" s="22"/>
    </row>
    <row r="117" spans="1:11" ht="24.95" customHeight="1">
      <c r="A117" s="29"/>
      <c r="B117" s="29" t="b">
        <v>1</v>
      </c>
      <c r="C117" s="34" t="s">
        <v>2497</v>
      </c>
      <c r="D117" s="29"/>
      <c r="E117" s="29"/>
      <c r="F117" s="29"/>
      <c r="G117" s="40"/>
      <c r="H117" s="40"/>
      <c r="I117" s="39"/>
      <c r="J117" s="39"/>
      <c r="K117" s="22"/>
    </row>
    <row r="118" spans="1:11" hidden="1">
      <c r="A118" s="29"/>
      <c r="B118" s="29"/>
      <c r="C118" s="29"/>
      <c r="D118" s="29"/>
      <c r="E118" s="29"/>
      <c r="F118" s="29"/>
      <c r="G118" s="40"/>
      <c r="H118" s="40"/>
      <c r="I118" s="39"/>
      <c r="J118" s="39"/>
      <c r="K118" s="22"/>
    </row>
    <row r="119" spans="1:11" hidden="1">
      <c r="A119" s="29"/>
      <c r="B119" s="29"/>
      <c r="C119" s="29"/>
      <c r="D119" s="29"/>
      <c r="E119" s="29">
        <v>0</v>
      </c>
      <c r="F119" s="29" t="s">
        <v>2520</v>
      </c>
      <c r="G119" s="40"/>
      <c r="H119" s="40"/>
      <c r="I119" s="39"/>
      <c r="J119" s="39"/>
      <c r="K119" s="22"/>
    </row>
    <row r="120" spans="1:11">
      <c r="A120" s="29"/>
      <c r="B120" s="29"/>
      <c r="C120" s="29" t="s">
        <v>438</v>
      </c>
      <c r="D120" s="29" t="s">
        <v>439</v>
      </c>
      <c r="E120" s="29"/>
      <c r="F120" s="29"/>
      <c r="G120" s="40" t="s">
        <v>440</v>
      </c>
      <c r="H120" s="40" t="s">
        <v>441</v>
      </c>
      <c r="I120" s="39"/>
      <c r="J120" s="39"/>
      <c r="K120" s="22"/>
    </row>
    <row r="121" spans="1:11" ht="24.95" customHeight="1">
      <c r="A121" s="29"/>
      <c r="B121" s="29"/>
      <c r="C121" s="29" t="s">
        <v>442</v>
      </c>
      <c r="D121" s="24" t="s">
        <v>3012</v>
      </c>
      <c r="E121" s="73" t="s">
        <v>3030</v>
      </c>
      <c r="F121" s="73" t="s">
        <v>3030</v>
      </c>
      <c r="G121" s="39"/>
      <c r="H121" s="40"/>
      <c r="I121" s="39"/>
      <c r="J121" s="39"/>
      <c r="K121" s="22"/>
    </row>
    <row r="122" spans="1:11" ht="25.5">
      <c r="A122" s="30"/>
      <c r="B122" s="30"/>
      <c r="C122" s="30" t="s">
        <v>443</v>
      </c>
      <c r="D122" s="24"/>
      <c r="E122" s="53" t="str">
        <f>TEXT(DATE(MID(E125,7,4),MID(E125,4,2),MID(E125,1,2)),"dd/MM/yyyy")&amp;" - "&amp;TEXT(DATE(MID(E126,7,4),MID(E126,4,2),MID(E126,1,2)),"dd/MM/yyyy")</f>
        <v>01/01/2019 - 31/03/2019</v>
      </c>
      <c r="F122" s="53" t="str">
        <f>TEXT(DATE(MID(F125,7,4),MID(F125,4,2),MID(F125,1,2)),"dd/MM/yyyy")&amp;" - "&amp;TEXT(DATE(MID(F126,7,4),MID(F126,4,2),MID(F126,1,2)),"dd/MM/yyyy")</f>
        <v>01/01/2018 - 31/12/2018</v>
      </c>
      <c r="G122" s="45"/>
      <c r="H122" s="48"/>
      <c r="I122" s="45"/>
      <c r="J122" s="45"/>
      <c r="K122" s="31"/>
    </row>
    <row r="123" spans="1:11" ht="24.95" customHeight="1">
      <c r="A123" s="30"/>
      <c r="B123" s="30"/>
      <c r="C123" s="30" t="s">
        <v>444</v>
      </c>
      <c r="D123" s="24"/>
      <c r="E123" s="26" t="str">
        <f>StartUp!$E$8</f>
        <v>JOD</v>
      </c>
      <c r="F123" s="26" t="str">
        <f>StartUp!$E$8</f>
        <v>JOD</v>
      </c>
      <c r="G123" s="45"/>
      <c r="H123" s="48"/>
      <c r="I123" s="45"/>
      <c r="J123" s="45"/>
      <c r="K123" s="31"/>
    </row>
    <row r="124" spans="1:11" ht="24.95" customHeight="1">
      <c r="A124" s="30"/>
      <c r="B124" s="30" t="s">
        <v>2519</v>
      </c>
      <c r="C124" s="30" t="s">
        <v>473</v>
      </c>
      <c r="D124" s="158"/>
      <c r="E124" s="70" t="s">
        <v>433</v>
      </c>
      <c r="F124" s="70" t="s">
        <v>3330</v>
      </c>
      <c r="G124" s="45"/>
      <c r="H124" s="48"/>
      <c r="I124" s="45"/>
      <c r="J124" s="45"/>
      <c r="K124" s="31"/>
    </row>
    <row r="125" spans="1:11" ht="24.95" hidden="1" customHeight="1">
      <c r="A125" s="30"/>
      <c r="B125" s="30"/>
      <c r="C125" s="30" t="s">
        <v>445</v>
      </c>
      <c r="D125" s="27"/>
      <c r="E125" s="28" t="s">
        <v>429</v>
      </c>
      <c r="F125" s="28" t="s">
        <v>435</v>
      </c>
      <c r="G125" s="45"/>
      <c r="H125" s="48"/>
      <c r="I125" s="45"/>
      <c r="J125" s="45"/>
      <c r="K125" s="31"/>
    </row>
    <row r="126" spans="1:11" ht="24.95" hidden="1" customHeight="1">
      <c r="A126" s="30"/>
      <c r="B126" s="30"/>
      <c r="C126" s="30" t="s">
        <v>446</v>
      </c>
      <c r="D126" s="27"/>
      <c r="E126" s="28" t="s">
        <v>430</v>
      </c>
      <c r="F126" s="28" t="s">
        <v>2468</v>
      </c>
      <c r="G126" s="45"/>
      <c r="H126" s="48"/>
      <c r="I126" s="45"/>
      <c r="J126" s="45"/>
      <c r="K126" s="31"/>
    </row>
    <row r="127" spans="1:11">
      <c r="A127" s="29"/>
      <c r="B127" s="29"/>
      <c r="C127" s="29" t="s">
        <v>440</v>
      </c>
      <c r="D127" s="76"/>
      <c r="E127" s="22"/>
      <c r="F127" s="22"/>
      <c r="G127" s="39"/>
      <c r="H127" s="40"/>
      <c r="I127" s="39"/>
      <c r="J127" s="39"/>
      <c r="K127" s="22"/>
    </row>
    <row r="128" spans="1:11">
      <c r="A128" s="29"/>
      <c r="B128" s="29"/>
      <c r="C128" s="29"/>
      <c r="D128" s="82" t="s">
        <v>2682</v>
      </c>
      <c r="E128" s="87"/>
      <c r="F128" s="87"/>
      <c r="G128" s="39"/>
      <c r="H128" s="40"/>
      <c r="I128" s="39"/>
      <c r="J128" s="39"/>
      <c r="K128" s="22"/>
    </row>
    <row r="129" spans="1:11">
      <c r="A129" s="29" t="s">
        <v>623</v>
      </c>
      <c r="B129" s="29"/>
      <c r="C129" s="29"/>
      <c r="D129" s="142" t="s">
        <v>3049</v>
      </c>
      <c r="E129" s="146"/>
      <c r="F129" s="146"/>
      <c r="H129" s="40"/>
      <c r="I129" s="39"/>
      <c r="J129" s="39"/>
      <c r="K129" s="22"/>
    </row>
    <row r="130" spans="1:11">
      <c r="A130" s="29" t="s">
        <v>624</v>
      </c>
      <c r="B130" s="29"/>
      <c r="C130" s="29"/>
      <c r="D130" s="142" t="s">
        <v>3050</v>
      </c>
      <c r="E130" s="146"/>
      <c r="F130" s="146"/>
      <c r="H130" s="40"/>
      <c r="I130" s="39"/>
      <c r="J130" s="39"/>
      <c r="K130" s="22"/>
    </row>
    <row r="131" spans="1:11">
      <c r="A131" s="29" t="s">
        <v>625</v>
      </c>
      <c r="B131" s="29"/>
      <c r="C131" s="29"/>
      <c r="D131" s="142" t="s">
        <v>3051</v>
      </c>
      <c r="E131" s="146"/>
      <c r="F131" s="146"/>
      <c r="H131" s="40"/>
      <c r="I131" s="39"/>
      <c r="J131" s="39"/>
      <c r="K131" s="22"/>
    </row>
    <row r="132" spans="1:11">
      <c r="A132" s="29" t="s">
        <v>626</v>
      </c>
      <c r="B132" s="29"/>
      <c r="C132" s="29"/>
      <c r="D132" s="142" t="s">
        <v>3326</v>
      </c>
      <c r="E132" s="146"/>
      <c r="F132" s="146"/>
      <c r="H132" s="40"/>
      <c r="I132" s="39"/>
      <c r="J132" s="39"/>
      <c r="K132" s="22"/>
    </row>
    <row r="133" spans="1:11">
      <c r="A133" s="29" t="s">
        <v>627</v>
      </c>
      <c r="B133" s="29"/>
      <c r="C133" s="29"/>
      <c r="D133" s="142" t="s">
        <v>3052</v>
      </c>
      <c r="E133" s="146"/>
      <c r="F133" s="146"/>
      <c r="H133" s="40"/>
      <c r="I133" s="39"/>
      <c r="J133" s="39"/>
      <c r="K133" s="22"/>
    </row>
    <row r="134" spans="1:11">
      <c r="A134" s="29" t="s">
        <v>628</v>
      </c>
      <c r="B134" s="29"/>
      <c r="C134" s="29"/>
      <c r="D134" s="142" t="s">
        <v>3053</v>
      </c>
      <c r="E134" s="151">
        <f>SUM(E129:E133)</f>
        <v>0</v>
      </c>
      <c r="F134" s="151">
        <f>SUM(F129:F133)</f>
        <v>0</v>
      </c>
      <c r="H134" s="40"/>
      <c r="I134" s="39"/>
      <c r="J134" s="39"/>
      <c r="K134" s="22"/>
    </row>
    <row r="135" spans="1:11">
      <c r="A135" s="29" t="s">
        <v>629</v>
      </c>
      <c r="B135" s="29"/>
      <c r="C135" s="29"/>
      <c r="D135" s="142" t="s">
        <v>3054</v>
      </c>
      <c r="E135" s="146"/>
      <c r="F135" s="146"/>
      <c r="H135" s="40"/>
      <c r="I135" s="39"/>
      <c r="J135" s="39"/>
      <c r="K135" s="22"/>
    </row>
    <row r="136" spans="1:11">
      <c r="A136" s="29" t="s">
        <v>630</v>
      </c>
      <c r="B136" s="29"/>
      <c r="C136" s="29"/>
      <c r="D136" s="142" t="s">
        <v>3055</v>
      </c>
      <c r="E136" s="146"/>
      <c r="F136" s="146"/>
      <c r="H136" s="40"/>
      <c r="I136" s="39"/>
      <c r="J136" s="39"/>
      <c r="K136" s="22"/>
    </row>
    <row r="137" spans="1:11">
      <c r="A137" s="29" t="s">
        <v>631</v>
      </c>
      <c r="B137" s="29"/>
      <c r="C137" s="29"/>
      <c r="D137" s="142" t="s">
        <v>3056</v>
      </c>
      <c r="E137" s="146"/>
      <c r="F137" s="146"/>
      <c r="H137" s="40"/>
      <c r="I137" s="39"/>
      <c r="J137" s="39"/>
      <c r="K137" s="22"/>
    </row>
    <row r="138" spans="1:11">
      <c r="A138" s="29" t="s">
        <v>632</v>
      </c>
      <c r="B138" s="29"/>
      <c r="C138" s="29"/>
      <c r="D138" s="142" t="s">
        <v>3057</v>
      </c>
      <c r="E138" s="151">
        <f>E134-E135-E136-E137</f>
        <v>0</v>
      </c>
      <c r="F138" s="151">
        <f>F134-F135-F136-F137</f>
        <v>0</v>
      </c>
      <c r="G138" s="57" t="s">
        <v>2654</v>
      </c>
      <c r="H138" s="40"/>
      <c r="I138" s="39"/>
      <c r="J138" s="39"/>
      <c r="K138" s="22"/>
    </row>
    <row r="139" spans="1:11" hidden="1">
      <c r="A139" s="29"/>
      <c r="B139" s="29"/>
      <c r="C139" s="29" t="s">
        <v>440</v>
      </c>
      <c r="D139" s="22"/>
      <c r="E139" s="22"/>
      <c r="F139" s="22"/>
      <c r="G139" s="39"/>
      <c r="H139" s="40"/>
      <c r="I139" s="39"/>
      <c r="J139" s="39"/>
      <c r="K139" s="22"/>
    </row>
    <row r="140" spans="1:11" hidden="1">
      <c r="A140" s="29"/>
      <c r="B140" s="29"/>
      <c r="C140" s="29" t="s">
        <v>460</v>
      </c>
      <c r="D140" s="29"/>
      <c r="E140" s="29"/>
      <c r="F140" s="29"/>
      <c r="G140" s="40"/>
      <c r="H140" s="40" t="s">
        <v>461</v>
      </c>
      <c r="I140" s="39"/>
      <c r="J140" s="39"/>
      <c r="K140" s="22"/>
    </row>
    <row r="141" spans="1:11" hidden="1">
      <c r="A141" s="22"/>
      <c r="B141" s="22"/>
      <c r="C141" s="22"/>
      <c r="D141" s="22"/>
      <c r="E141" s="39"/>
      <c r="F141" s="39"/>
      <c r="G141" s="39"/>
      <c r="H141" s="39"/>
      <c r="I141" s="22"/>
      <c r="J141" s="22"/>
    </row>
    <row r="142" spans="1:11" hidden="1">
      <c r="A142" s="22"/>
      <c r="B142" s="22"/>
      <c r="C142" s="22"/>
      <c r="D142" s="22"/>
      <c r="E142" s="39"/>
      <c r="F142" s="39"/>
      <c r="G142" s="39"/>
      <c r="H142" s="39"/>
      <c r="I142" s="22"/>
      <c r="J142" s="22"/>
    </row>
    <row r="143" spans="1:11" hidden="1">
      <c r="A143" s="22"/>
      <c r="B143" s="22"/>
      <c r="C143" s="22"/>
      <c r="D143" s="22"/>
      <c r="E143" s="39"/>
      <c r="F143" s="39"/>
      <c r="G143" s="39"/>
      <c r="H143" s="39"/>
      <c r="I143" s="22"/>
      <c r="J143" s="22"/>
    </row>
    <row r="144" spans="1:11" ht="24.95" customHeight="1">
      <c r="A144" s="29"/>
      <c r="B144" s="29" t="b">
        <v>1</v>
      </c>
      <c r="C144" s="34" t="s">
        <v>2496</v>
      </c>
      <c r="D144" s="29"/>
      <c r="E144" s="29"/>
      <c r="F144" s="29"/>
      <c r="G144" s="40"/>
      <c r="H144" s="40"/>
      <c r="I144" s="39"/>
      <c r="J144" s="39"/>
      <c r="K144" s="22"/>
    </row>
    <row r="145" spans="1:11" hidden="1">
      <c r="A145" s="29"/>
      <c r="B145" s="29"/>
      <c r="C145" s="29"/>
      <c r="D145" s="29"/>
      <c r="E145" s="29"/>
      <c r="F145" s="29"/>
      <c r="G145" s="40"/>
      <c r="H145" s="40"/>
      <c r="I145" s="39"/>
      <c r="J145" s="39"/>
      <c r="K145" s="22"/>
    </row>
    <row r="146" spans="1:11" hidden="1">
      <c r="A146" s="29"/>
      <c r="B146" s="29"/>
      <c r="C146" s="29"/>
      <c r="D146" s="29"/>
      <c r="E146" s="29">
        <v>0</v>
      </c>
      <c r="F146" s="29" t="s">
        <v>2520</v>
      </c>
      <c r="G146" s="40"/>
      <c r="H146" s="40"/>
      <c r="I146" s="39"/>
      <c r="J146" s="39"/>
      <c r="K146" s="22"/>
    </row>
    <row r="147" spans="1:11">
      <c r="A147" s="29"/>
      <c r="B147" s="29"/>
      <c r="C147" s="29" t="s">
        <v>438</v>
      </c>
      <c r="D147" s="29" t="s">
        <v>439</v>
      </c>
      <c r="E147" s="29"/>
      <c r="F147" s="29"/>
      <c r="G147" s="40" t="s">
        <v>440</v>
      </c>
      <c r="H147" s="40" t="s">
        <v>441</v>
      </c>
      <c r="I147" s="39"/>
      <c r="J147" s="39"/>
      <c r="K147" s="22"/>
    </row>
    <row r="148" spans="1:11" ht="24.95" customHeight="1">
      <c r="A148" s="29"/>
      <c r="B148" s="29"/>
      <c r="C148" s="29" t="s">
        <v>442</v>
      </c>
      <c r="D148" s="24" t="s">
        <v>3012</v>
      </c>
      <c r="E148" s="73" t="s">
        <v>3030</v>
      </c>
      <c r="F148" s="73" t="s">
        <v>3030</v>
      </c>
      <c r="G148" s="39"/>
      <c r="H148" s="40"/>
      <c r="I148" s="39"/>
      <c r="J148" s="39"/>
      <c r="K148" s="22"/>
    </row>
    <row r="149" spans="1:11" ht="25.5">
      <c r="A149" s="30"/>
      <c r="B149" s="30"/>
      <c r="C149" s="30" t="s">
        <v>443</v>
      </c>
      <c r="D149" s="24"/>
      <c r="E149" s="53" t="str">
        <f>TEXT(DATE(MID(E152,7,4),MID(E152,4,2),MID(E152,1,2)),"dd/MM/yyyy")&amp;" - "&amp;TEXT(DATE(MID(E153,7,4),MID(E153,4,2),MID(E153,1,2)),"dd/MM/yyyy")</f>
        <v>01/01/2019 - 31/03/2019</v>
      </c>
      <c r="F149" s="53" t="str">
        <f>TEXT(DATE(MID(F152,7,4),MID(F152,4,2),MID(F152,1,2)),"dd/MM/yyyy")&amp;" - "&amp;TEXT(DATE(MID(F153,7,4),MID(F153,4,2),MID(F153,1,2)),"dd/MM/yyyy")</f>
        <v>01/01/2018 - 31/12/2018</v>
      </c>
      <c r="G149" s="45"/>
      <c r="H149" s="48"/>
      <c r="I149" s="45"/>
      <c r="J149" s="45"/>
      <c r="K149" s="31"/>
    </row>
    <row r="150" spans="1:11" ht="24.95" customHeight="1">
      <c r="A150" s="30"/>
      <c r="B150" s="30"/>
      <c r="C150" s="30" t="s">
        <v>444</v>
      </c>
      <c r="D150" s="24"/>
      <c r="E150" s="26" t="str">
        <f>StartUp!$E$8</f>
        <v>JOD</v>
      </c>
      <c r="F150" s="26" t="str">
        <f>StartUp!$E$8</f>
        <v>JOD</v>
      </c>
      <c r="G150" s="45"/>
      <c r="H150" s="48"/>
      <c r="I150" s="45"/>
      <c r="J150" s="45"/>
      <c r="K150" s="31"/>
    </row>
    <row r="151" spans="1:11" ht="24.95" customHeight="1">
      <c r="A151" s="30"/>
      <c r="B151" s="30" t="s">
        <v>2519</v>
      </c>
      <c r="C151" s="30" t="s">
        <v>473</v>
      </c>
      <c r="D151" s="158"/>
      <c r="E151" s="70" t="s">
        <v>433</v>
      </c>
      <c r="F151" s="70" t="s">
        <v>3330</v>
      </c>
      <c r="G151" s="45"/>
      <c r="H151" s="48"/>
      <c r="I151" s="45"/>
      <c r="J151" s="45"/>
      <c r="K151" s="31"/>
    </row>
    <row r="152" spans="1:11" ht="24.95" hidden="1" customHeight="1">
      <c r="A152" s="30"/>
      <c r="B152" s="30"/>
      <c r="C152" s="30" t="s">
        <v>445</v>
      </c>
      <c r="D152" s="27"/>
      <c r="E152" s="28" t="s">
        <v>429</v>
      </c>
      <c r="F152" s="28" t="s">
        <v>435</v>
      </c>
      <c r="G152" s="45"/>
      <c r="H152" s="48"/>
      <c r="I152" s="45"/>
      <c r="J152" s="45"/>
      <c r="K152" s="31"/>
    </row>
    <row r="153" spans="1:11" ht="24.95" hidden="1" customHeight="1">
      <c r="A153" s="30"/>
      <c r="B153" s="30"/>
      <c r="C153" s="30" t="s">
        <v>446</v>
      </c>
      <c r="D153" s="27"/>
      <c r="E153" s="28" t="s">
        <v>430</v>
      </c>
      <c r="F153" s="28" t="s">
        <v>2468</v>
      </c>
      <c r="G153" s="45"/>
      <c r="H153" s="48"/>
      <c r="I153" s="45"/>
      <c r="J153" s="45"/>
      <c r="K153" s="31"/>
    </row>
    <row r="154" spans="1:11">
      <c r="A154" s="29"/>
      <c r="B154" s="29"/>
      <c r="C154" s="29" t="s">
        <v>440</v>
      </c>
      <c r="D154" s="76"/>
      <c r="E154" s="22"/>
      <c r="F154" s="22"/>
      <c r="G154" s="39"/>
      <c r="H154" s="40"/>
      <c r="I154" s="39"/>
      <c r="J154" s="39"/>
      <c r="K154" s="22"/>
    </row>
    <row r="155" spans="1:11">
      <c r="A155" s="29"/>
      <c r="B155" s="29"/>
      <c r="C155" s="29"/>
      <c r="D155" s="82" t="s">
        <v>3325</v>
      </c>
      <c r="E155" s="87"/>
      <c r="F155" s="87"/>
      <c r="G155" s="39"/>
      <c r="H155" s="40"/>
      <c r="I155" s="39"/>
      <c r="J155" s="39"/>
      <c r="K155" s="22"/>
    </row>
    <row r="156" spans="1:11">
      <c r="A156" s="23" t="s">
        <v>633</v>
      </c>
      <c r="B156" s="29"/>
      <c r="C156" s="29"/>
      <c r="D156" s="142" t="s">
        <v>3066</v>
      </c>
      <c r="E156" s="146"/>
      <c r="F156" s="146"/>
      <c r="G156" s="39"/>
      <c r="H156" s="40"/>
      <c r="I156" s="39"/>
      <c r="J156" s="39"/>
      <c r="K156" s="22"/>
    </row>
    <row r="157" spans="1:11">
      <c r="A157" s="23" t="s">
        <v>634</v>
      </c>
      <c r="B157" s="29"/>
      <c r="C157" s="29"/>
      <c r="D157" s="142" t="s">
        <v>3108</v>
      </c>
      <c r="E157" s="146"/>
      <c r="F157" s="146"/>
      <c r="H157" s="40"/>
      <c r="I157" s="39"/>
      <c r="J157" s="39"/>
      <c r="K157" s="22"/>
    </row>
    <row r="158" spans="1:11">
      <c r="A158" s="23" t="s">
        <v>635</v>
      </c>
      <c r="B158" s="29"/>
      <c r="C158" s="29"/>
      <c r="D158" s="142" t="s">
        <v>3109</v>
      </c>
      <c r="E158" s="146"/>
      <c r="F158" s="146"/>
      <c r="H158" s="40"/>
      <c r="I158" s="39"/>
      <c r="J158" s="39"/>
      <c r="K158" s="22"/>
    </row>
    <row r="159" spans="1:11">
      <c r="A159" s="23" t="s">
        <v>636</v>
      </c>
      <c r="B159" s="29"/>
      <c r="C159" s="29"/>
      <c r="D159" s="142" t="s">
        <v>3110</v>
      </c>
      <c r="E159" s="146"/>
      <c r="F159" s="146"/>
      <c r="H159" s="40"/>
      <c r="I159" s="39"/>
      <c r="J159" s="39"/>
      <c r="K159" s="22"/>
    </row>
    <row r="160" spans="1:11">
      <c r="A160" s="23" t="s">
        <v>637</v>
      </c>
      <c r="B160" s="29"/>
      <c r="C160" s="29"/>
      <c r="D160" s="142" t="s">
        <v>3070</v>
      </c>
      <c r="E160" s="151">
        <f>E156+E157-E158+E159</f>
        <v>0</v>
      </c>
      <c r="F160" s="151">
        <f>F156+F157-F158+F159</f>
        <v>0</v>
      </c>
      <c r="G160" s="57" t="s">
        <v>2654</v>
      </c>
      <c r="H160" s="40"/>
      <c r="I160" s="39"/>
      <c r="J160" s="39"/>
      <c r="K160" s="22"/>
    </row>
    <row r="161" spans="1:11" hidden="1">
      <c r="A161" s="29"/>
      <c r="B161" s="29"/>
      <c r="C161" s="29" t="s">
        <v>440</v>
      </c>
      <c r="D161" s="22"/>
      <c r="E161" s="22"/>
      <c r="F161" s="22"/>
      <c r="G161" s="39"/>
      <c r="H161" s="40"/>
      <c r="I161" s="39"/>
      <c r="J161" s="39"/>
      <c r="K161" s="22"/>
    </row>
    <row r="162" spans="1:11" hidden="1">
      <c r="A162" s="29"/>
      <c r="B162" s="29"/>
      <c r="C162" s="29" t="s">
        <v>460</v>
      </c>
      <c r="D162" s="29"/>
      <c r="E162" s="29"/>
      <c r="F162" s="29"/>
      <c r="G162" s="40"/>
      <c r="H162" s="40" t="s">
        <v>461</v>
      </c>
      <c r="I162" s="39"/>
      <c r="J162" s="39"/>
      <c r="K162" s="22"/>
    </row>
    <row r="163" spans="1:11" hidden="1">
      <c r="A163" s="22"/>
      <c r="B163" s="22"/>
      <c r="C163" s="22"/>
      <c r="D163" s="22"/>
      <c r="E163" s="39"/>
      <c r="F163" s="39"/>
      <c r="G163" s="39"/>
      <c r="H163" s="39"/>
      <c r="I163" s="22"/>
      <c r="J163" s="22"/>
    </row>
    <row r="164" spans="1:11" hidden="1">
      <c r="A164" s="22"/>
      <c r="B164" s="22"/>
      <c r="C164" s="22"/>
      <c r="D164" s="22"/>
      <c r="E164" s="39"/>
      <c r="F164" s="39"/>
      <c r="G164" s="39"/>
      <c r="H164" s="39"/>
      <c r="I164" s="22"/>
      <c r="J164" s="22"/>
    </row>
    <row r="165" spans="1:11" hidden="1">
      <c r="A165" s="22"/>
      <c r="B165" s="22"/>
      <c r="C165" s="22"/>
      <c r="D165" s="22"/>
      <c r="E165" s="39"/>
      <c r="F165" s="39"/>
      <c r="G165" s="39"/>
      <c r="H165" s="39"/>
      <c r="I165" s="22"/>
      <c r="J165" s="22"/>
    </row>
    <row r="166" spans="1:11" ht="24.95" customHeight="1">
      <c r="A166" s="29"/>
      <c r="B166" s="29" t="b">
        <v>1</v>
      </c>
      <c r="C166" s="34" t="s">
        <v>2495</v>
      </c>
      <c r="D166" s="29"/>
      <c r="E166" s="29"/>
      <c r="F166" s="29"/>
      <c r="G166" s="40"/>
      <c r="H166" s="40"/>
      <c r="I166" s="39"/>
      <c r="J166" s="39"/>
      <c r="K166" s="22"/>
    </row>
    <row r="167" spans="1:11" hidden="1">
      <c r="A167" s="29"/>
      <c r="B167" s="29"/>
      <c r="C167" s="29"/>
      <c r="D167" s="29"/>
      <c r="E167" s="29"/>
      <c r="F167" s="29"/>
      <c r="G167" s="40"/>
      <c r="H167" s="40"/>
      <c r="I167" s="39"/>
      <c r="J167" s="39"/>
      <c r="K167" s="22"/>
    </row>
    <row r="168" spans="1:11" hidden="1">
      <c r="A168" s="29"/>
      <c r="B168" s="29"/>
      <c r="C168" s="29"/>
      <c r="D168" s="29"/>
      <c r="E168" s="29">
        <v>0</v>
      </c>
      <c r="F168" s="29" t="s">
        <v>2520</v>
      </c>
      <c r="G168" s="40"/>
      <c r="H168" s="40"/>
      <c r="I168" s="39"/>
      <c r="J168" s="39"/>
      <c r="K168" s="22"/>
    </row>
    <row r="169" spans="1:11">
      <c r="A169" s="29"/>
      <c r="B169" s="29"/>
      <c r="C169" s="29" t="s">
        <v>438</v>
      </c>
      <c r="D169" s="29" t="s">
        <v>439</v>
      </c>
      <c r="E169" s="29"/>
      <c r="F169" s="29"/>
      <c r="G169" s="40" t="s">
        <v>440</v>
      </c>
      <c r="H169" s="40" t="s">
        <v>441</v>
      </c>
      <c r="I169" s="39"/>
      <c r="J169" s="39"/>
      <c r="K169" s="22"/>
    </row>
    <row r="170" spans="1:11" ht="24.95" customHeight="1">
      <c r="A170" s="29"/>
      <c r="B170" s="29"/>
      <c r="C170" s="29" t="s">
        <v>442</v>
      </c>
      <c r="D170" s="24" t="s">
        <v>3012</v>
      </c>
      <c r="E170" s="73" t="s">
        <v>3030</v>
      </c>
      <c r="F170" s="73" t="s">
        <v>3030</v>
      </c>
      <c r="G170" s="39"/>
      <c r="H170" s="40"/>
      <c r="I170" s="39"/>
      <c r="J170" s="39"/>
      <c r="K170" s="22"/>
    </row>
    <row r="171" spans="1:11" ht="25.5">
      <c r="A171" s="30"/>
      <c r="B171" s="30"/>
      <c r="C171" s="30" t="s">
        <v>443</v>
      </c>
      <c r="D171" s="24"/>
      <c r="E171" s="53" t="str">
        <f>TEXT(DATE(MID(E174,7,4),MID(E174,4,2),MID(E174,1,2)),"dd/MM/yyyy")&amp;" - "&amp;TEXT(DATE(MID(E175,7,4),MID(E175,4,2),MID(E175,1,2)),"dd/MM/yyyy")</f>
        <v>01/01/2019 - 31/03/2019</v>
      </c>
      <c r="F171" s="53" t="str">
        <f>TEXT(DATE(MID(F174,7,4),MID(F174,4,2),MID(F174,1,2)),"dd/MM/yyyy")&amp;" - "&amp;TEXT(DATE(MID(F175,7,4),MID(F175,4,2),MID(F175,1,2)),"dd/MM/yyyy")</f>
        <v>01/01/2018 - 31/12/2018</v>
      </c>
      <c r="G171" s="45"/>
      <c r="H171" s="48"/>
      <c r="I171" s="45"/>
      <c r="J171" s="45"/>
      <c r="K171" s="31"/>
    </row>
    <row r="172" spans="1:11" ht="24.95" customHeight="1">
      <c r="A172" s="30"/>
      <c r="B172" s="30"/>
      <c r="C172" s="30" t="s">
        <v>444</v>
      </c>
      <c r="D172" s="24"/>
      <c r="E172" s="26" t="str">
        <f>StartUp!$E$8</f>
        <v>JOD</v>
      </c>
      <c r="F172" s="26" t="str">
        <f>StartUp!$E$8</f>
        <v>JOD</v>
      </c>
      <c r="G172" s="45"/>
      <c r="H172" s="48"/>
      <c r="I172" s="45"/>
      <c r="J172" s="45"/>
      <c r="K172" s="31"/>
    </row>
    <row r="173" spans="1:11" ht="24.95" customHeight="1">
      <c r="A173" s="30"/>
      <c r="B173" s="30" t="s">
        <v>2519</v>
      </c>
      <c r="C173" s="30" t="s">
        <v>473</v>
      </c>
      <c r="D173" s="158"/>
      <c r="E173" s="70" t="s">
        <v>433</v>
      </c>
      <c r="F173" s="70" t="s">
        <v>3330</v>
      </c>
      <c r="G173" s="45"/>
      <c r="H173" s="48"/>
      <c r="I173" s="45"/>
      <c r="J173" s="45"/>
      <c r="K173" s="31"/>
    </row>
    <row r="174" spans="1:11" ht="24.95" hidden="1" customHeight="1">
      <c r="A174" s="30"/>
      <c r="B174" s="30"/>
      <c r="C174" s="30" t="s">
        <v>445</v>
      </c>
      <c r="D174" s="27"/>
      <c r="E174" s="28" t="s">
        <v>429</v>
      </c>
      <c r="F174" s="28" t="s">
        <v>435</v>
      </c>
      <c r="G174" s="45"/>
      <c r="H174" s="48"/>
      <c r="I174" s="45"/>
      <c r="J174" s="45"/>
      <c r="K174" s="31"/>
    </row>
    <row r="175" spans="1:11" ht="24.95" hidden="1" customHeight="1">
      <c r="A175" s="30"/>
      <c r="B175" s="30"/>
      <c r="C175" s="30" t="s">
        <v>446</v>
      </c>
      <c r="D175" s="27"/>
      <c r="E175" s="28" t="s">
        <v>430</v>
      </c>
      <c r="F175" s="28" t="s">
        <v>2468</v>
      </c>
      <c r="G175" s="45"/>
      <c r="H175" s="48"/>
      <c r="I175" s="45"/>
      <c r="J175" s="45"/>
      <c r="K175" s="31"/>
    </row>
    <row r="176" spans="1:11">
      <c r="A176" s="29"/>
      <c r="B176" s="29"/>
      <c r="C176" s="29" t="s">
        <v>440</v>
      </c>
      <c r="D176" s="76"/>
      <c r="E176" s="22"/>
      <c r="F176" s="22"/>
      <c r="G176" s="39"/>
      <c r="H176" s="40"/>
      <c r="I176" s="39"/>
      <c r="J176" s="39"/>
      <c r="K176" s="22"/>
    </row>
    <row r="177" spans="1:11">
      <c r="A177" s="29"/>
      <c r="B177" s="29"/>
      <c r="C177" s="29"/>
      <c r="D177" s="82" t="s">
        <v>3315</v>
      </c>
      <c r="E177" s="87"/>
      <c r="F177" s="87"/>
      <c r="G177" s="39"/>
      <c r="H177" s="40"/>
      <c r="I177" s="39"/>
      <c r="J177" s="39"/>
      <c r="K177" s="22"/>
    </row>
    <row r="178" spans="1:11">
      <c r="A178" s="29" t="s">
        <v>638</v>
      </c>
      <c r="B178" s="29"/>
      <c r="C178" s="29"/>
      <c r="D178" s="142" t="s">
        <v>3316</v>
      </c>
      <c r="E178" s="146"/>
      <c r="F178" s="146"/>
      <c r="H178" s="40"/>
      <c r="I178" s="39"/>
      <c r="J178" s="39"/>
      <c r="K178" s="22"/>
    </row>
    <row r="179" spans="1:11">
      <c r="A179" s="29" t="s">
        <v>639</v>
      </c>
      <c r="B179" s="29"/>
      <c r="C179" s="29"/>
      <c r="D179" s="142" t="s">
        <v>3317</v>
      </c>
      <c r="E179" s="146"/>
      <c r="F179" s="146"/>
      <c r="H179" s="40"/>
      <c r="I179" s="39"/>
      <c r="J179" s="39"/>
      <c r="K179" s="22"/>
    </row>
    <row r="180" spans="1:11">
      <c r="A180" s="29" t="s">
        <v>640</v>
      </c>
      <c r="B180" s="29"/>
      <c r="C180" s="29"/>
      <c r="D180" s="142" t="s">
        <v>3113</v>
      </c>
      <c r="E180" s="146"/>
      <c r="F180" s="146"/>
      <c r="H180" s="40"/>
      <c r="I180" s="39"/>
      <c r="J180" s="39"/>
      <c r="K180" s="22"/>
    </row>
    <row r="181" spans="1:11">
      <c r="A181" s="29" t="s">
        <v>641</v>
      </c>
      <c r="B181" s="29"/>
      <c r="C181" s="29"/>
      <c r="D181" s="142" t="s">
        <v>3114</v>
      </c>
      <c r="E181" s="146"/>
      <c r="F181" s="146"/>
      <c r="H181" s="40"/>
      <c r="I181" s="39"/>
      <c r="J181" s="39"/>
      <c r="K181" s="22"/>
    </row>
    <row r="182" spans="1:11">
      <c r="A182" s="29" t="s">
        <v>642</v>
      </c>
      <c r="B182" s="29"/>
      <c r="C182" s="29"/>
      <c r="D182" s="142" t="s">
        <v>3318</v>
      </c>
      <c r="E182" s="146"/>
      <c r="F182" s="146"/>
      <c r="H182" s="40"/>
      <c r="I182" s="39"/>
      <c r="J182" s="39"/>
      <c r="K182" s="22"/>
    </row>
    <row r="183" spans="1:11">
      <c r="A183" s="29" t="s">
        <v>643</v>
      </c>
      <c r="B183" s="29"/>
      <c r="C183" s="29"/>
      <c r="D183" s="142" t="s">
        <v>3319</v>
      </c>
      <c r="E183" s="146"/>
      <c r="F183" s="146"/>
      <c r="H183" s="40"/>
      <c r="I183" s="39"/>
      <c r="J183" s="39"/>
      <c r="K183" s="22"/>
    </row>
    <row r="184" spans="1:11">
      <c r="A184" s="29" t="s">
        <v>644</v>
      </c>
      <c r="B184" s="29"/>
      <c r="C184" s="29"/>
      <c r="D184" s="142" t="s">
        <v>3320</v>
      </c>
      <c r="E184" s="146"/>
      <c r="F184" s="146"/>
      <c r="H184" s="40"/>
      <c r="I184" s="39"/>
      <c r="J184" s="39"/>
      <c r="K184" s="22"/>
    </row>
    <row r="185" spans="1:11">
      <c r="A185" s="29" t="s">
        <v>645</v>
      </c>
      <c r="B185" s="29"/>
      <c r="C185" s="29"/>
      <c r="D185" s="142" t="s">
        <v>3089</v>
      </c>
      <c r="E185" s="146"/>
      <c r="F185" s="146"/>
      <c r="H185" s="40"/>
      <c r="I185" s="39"/>
      <c r="J185" s="39"/>
      <c r="K185" s="22"/>
    </row>
    <row r="186" spans="1:11">
      <c r="A186" s="29" t="s">
        <v>646</v>
      </c>
      <c r="B186" s="29"/>
      <c r="C186" s="29"/>
      <c r="D186" s="142" t="s">
        <v>3090</v>
      </c>
      <c r="E186" s="146"/>
      <c r="F186" s="146"/>
      <c r="H186" s="40"/>
      <c r="I186" s="39"/>
      <c r="J186" s="39"/>
      <c r="K186" s="22"/>
    </row>
    <row r="187" spans="1:11">
      <c r="A187" s="29" t="s">
        <v>647</v>
      </c>
      <c r="B187" s="29"/>
      <c r="C187" s="29"/>
      <c r="D187" s="142" t="s">
        <v>3091</v>
      </c>
      <c r="E187" s="146"/>
      <c r="F187" s="146"/>
      <c r="H187" s="40"/>
      <c r="I187" s="39"/>
      <c r="J187" s="39"/>
      <c r="K187" s="22"/>
    </row>
    <row r="188" spans="1:11">
      <c r="A188" s="29" t="s">
        <v>648</v>
      </c>
      <c r="B188" s="29"/>
      <c r="C188" s="29"/>
      <c r="D188" s="142" t="s">
        <v>3321</v>
      </c>
      <c r="E188" s="146"/>
      <c r="F188" s="146"/>
      <c r="H188" s="40"/>
      <c r="I188" s="39"/>
      <c r="J188" s="39"/>
      <c r="K188" s="22"/>
    </row>
    <row r="189" spans="1:11">
      <c r="A189" s="29" t="s">
        <v>649</v>
      </c>
      <c r="B189" s="29"/>
      <c r="C189" s="29"/>
      <c r="D189" s="142" t="s">
        <v>3322</v>
      </c>
      <c r="E189" s="146"/>
      <c r="F189" s="146"/>
      <c r="H189" s="40"/>
      <c r="I189" s="39"/>
      <c r="J189" s="39"/>
      <c r="K189" s="22"/>
    </row>
    <row r="190" spans="1:11">
      <c r="A190" s="29" t="s">
        <v>650</v>
      </c>
      <c r="B190" s="29"/>
      <c r="C190" s="29"/>
      <c r="D190" s="142" t="s">
        <v>3323</v>
      </c>
      <c r="E190" s="146"/>
      <c r="F190" s="146"/>
      <c r="H190" s="40"/>
      <c r="I190" s="39"/>
      <c r="J190" s="39"/>
      <c r="K190" s="22"/>
    </row>
    <row r="191" spans="1:11">
      <c r="A191" s="29" t="s">
        <v>651</v>
      </c>
      <c r="B191" s="29"/>
      <c r="C191" s="29"/>
      <c r="D191" s="142" t="s">
        <v>3273</v>
      </c>
      <c r="E191" s="146"/>
      <c r="F191" s="146"/>
      <c r="H191" s="40"/>
      <c r="I191" s="39"/>
      <c r="J191" s="39"/>
      <c r="K191" s="22"/>
    </row>
    <row r="192" spans="1:11">
      <c r="A192" s="29" t="s">
        <v>652</v>
      </c>
      <c r="B192" s="29"/>
      <c r="C192" s="29"/>
      <c r="D192" s="142" t="s">
        <v>3079</v>
      </c>
      <c r="E192" s="146"/>
      <c r="F192" s="146"/>
      <c r="H192" s="40"/>
      <c r="I192" s="39"/>
      <c r="J192" s="39"/>
      <c r="K192" s="22"/>
    </row>
    <row r="193" spans="1:11">
      <c r="A193" s="29" t="s">
        <v>653</v>
      </c>
      <c r="B193" s="29"/>
      <c r="C193" s="29"/>
      <c r="D193" s="142" t="s">
        <v>3324</v>
      </c>
      <c r="E193" s="151">
        <f>SUM(E178:E191)-E192</f>
        <v>0</v>
      </c>
      <c r="F193" s="151">
        <f>SUM(F178:F191)-F192</f>
        <v>0</v>
      </c>
      <c r="G193" s="57" t="s">
        <v>2654</v>
      </c>
      <c r="H193" s="40"/>
      <c r="I193" s="39"/>
      <c r="J193" s="39"/>
      <c r="K193" s="22"/>
    </row>
    <row r="194" spans="1:11" hidden="1">
      <c r="A194" s="29"/>
      <c r="B194" s="29"/>
      <c r="C194" s="29" t="s">
        <v>440</v>
      </c>
      <c r="D194" s="22"/>
      <c r="E194" s="22"/>
      <c r="F194" s="22"/>
      <c r="G194" s="39"/>
      <c r="H194" s="40"/>
      <c r="I194" s="39"/>
      <c r="J194" s="39"/>
      <c r="K194" s="22"/>
    </row>
    <row r="195" spans="1:11" hidden="1">
      <c r="A195" s="29"/>
      <c r="B195" s="29"/>
      <c r="C195" s="29" t="s">
        <v>460</v>
      </c>
      <c r="D195" s="29"/>
      <c r="E195" s="29"/>
      <c r="F195" s="29"/>
      <c r="G195" s="40"/>
      <c r="H195" s="40" t="s">
        <v>461</v>
      </c>
      <c r="I195" s="39"/>
      <c r="J195" s="39"/>
      <c r="K195" s="22"/>
    </row>
    <row r="196" spans="1:11" hidden="1">
      <c r="A196" s="22"/>
      <c r="B196" s="22"/>
      <c r="C196" s="22"/>
      <c r="D196" s="22"/>
      <c r="E196" s="39"/>
      <c r="F196" s="39"/>
      <c r="G196" s="39"/>
      <c r="H196" s="39"/>
      <c r="I196" s="22"/>
      <c r="J196" s="22"/>
    </row>
    <row r="197" spans="1:11" hidden="1">
      <c r="A197" s="22"/>
      <c r="B197" s="22"/>
      <c r="C197" s="22"/>
      <c r="D197" s="22"/>
      <c r="E197" s="39"/>
      <c r="F197" s="39"/>
      <c r="G197" s="39"/>
      <c r="H197" s="39"/>
      <c r="I197" s="22"/>
      <c r="J197" s="22"/>
    </row>
    <row r="198" spans="1:11" hidden="1">
      <c r="A198" s="22"/>
      <c r="B198" s="22"/>
      <c r="C198" s="22"/>
      <c r="D198" s="22"/>
      <c r="E198" s="39"/>
      <c r="F198" s="39"/>
      <c r="G198" s="39"/>
      <c r="H198" s="39"/>
      <c r="I198" s="22"/>
      <c r="J198" s="22"/>
    </row>
    <row r="199" spans="1:11" ht="24.95" customHeight="1">
      <c r="A199" s="29"/>
      <c r="B199" s="29" t="b">
        <v>1</v>
      </c>
      <c r="C199" s="34" t="s">
        <v>2494</v>
      </c>
      <c r="D199" s="29"/>
      <c r="E199" s="29"/>
      <c r="F199" s="29"/>
      <c r="G199" s="40"/>
      <c r="H199" s="40"/>
      <c r="I199" s="39"/>
      <c r="J199" s="39"/>
      <c r="K199" s="22"/>
    </row>
    <row r="200" spans="1:11" hidden="1">
      <c r="A200" s="29"/>
      <c r="B200" s="29"/>
      <c r="C200" s="29"/>
      <c r="D200" s="29"/>
      <c r="E200" s="29"/>
      <c r="F200" s="29"/>
      <c r="G200" s="40"/>
      <c r="H200" s="40"/>
      <c r="I200" s="39"/>
      <c r="J200" s="39"/>
      <c r="K200" s="22"/>
    </row>
    <row r="201" spans="1:11" hidden="1">
      <c r="A201" s="29"/>
      <c r="B201" s="29"/>
      <c r="C201" s="29"/>
      <c r="D201" s="29"/>
      <c r="E201" s="29">
        <v>0</v>
      </c>
      <c r="F201" s="29" t="s">
        <v>2520</v>
      </c>
      <c r="G201" s="40"/>
      <c r="H201" s="40"/>
      <c r="I201" s="39"/>
      <c r="J201" s="39"/>
      <c r="K201" s="22"/>
    </row>
    <row r="202" spans="1:11">
      <c r="A202" s="29"/>
      <c r="B202" s="29"/>
      <c r="C202" s="29" t="s">
        <v>438</v>
      </c>
      <c r="D202" s="29" t="s">
        <v>439</v>
      </c>
      <c r="E202" s="29"/>
      <c r="F202" s="29"/>
      <c r="G202" s="40" t="s">
        <v>440</v>
      </c>
      <c r="H202" s="40" t="s">
        <v>441</v>
      </c>
      <c r="I202" s="39"/>
      <c r="J202" s="39"/>
      <c r="K202" s="22"/>
    </row>
    <row r="203" spans="1:11" ht="24.95" customHeight="1">
      <c r="A203" s="29"/>
      <c r="B203" s="29"/>
      <c r="C203" s="29" t="s">
        <v>442</v>
      </c>
      <c r="D203" s="24" t="s">
        <v>3012</v>
      </c>
      <c r="E203" s="73" t="s">
        <v>3030</v>
      </c>
      <c r="F203" s="73" t="s">
        <v>3030</v>
      </c>
      <c r="G203" s="39"/>
      <c r="H203" s="40"/>
      <c r="I203" s="39"/>
      <c r="J203" s="39"/>
      <c r="K203" s="22"/>
    </row>
    <row r="204" spans="1:11" ht="25.5">
      <c r="A204" s="30"/>
      <c r="B204" s="30"/>
      <c r="C204" s="30" t="s">
        <v>443</v>
      </c>
      <c r="D204" s="24"/>
      <c r="E204" s="53" t="str">
        <f>TEXT(DATE(MID(E207,7,4),MID(E207,4,2),MID(E207,1,2)),"dd/MM/yyyy")&amp;" - "&amp;TEXT(DATE(MID(E208,7,4),MID(E208,4,2),MID(E208,1,2)),"dd/MM/yyyy")</f>
        <v>01/01/2019 - 31/03/2019</v>
      </c>
      <c r="F204" s="53" t="str">
        <f>TEXT(DATE(MID(F207,7,4),MID(F207,4,2),MID(F207,1,2)),"dd/MM/yyyy")&amp;" - "&amp;TEXT(DATE(MID(F208,7,4),MID(F208,4,2),MID(F208,1,2)),"dd/MM/yyyy")</f>
        <v>01/01/2018 - 31/12/2018</v>
      </c>
      <c r="G204" s="45"/>
      <c r="H204" s="48"/>
      <c r="I204" s="45"/>
      <c r="J204" s="45"/>
      <c r="K204" s="31"/>
    </row>
    <row r="205" spans="1:11" ht="24.95" customHeight="1">
      <c r="A205" s="30"/>
      <c r="B205" s="30"/>
      <c r="C205" s="30" t="s">
        <v>444</v>
      </c>
      <c r="D205" s="24"/>
      <c r="E205" s="26" t="str">
        <f>StartUp!$E$8</f>
        <v>JOD</v>
      </c>
      <c r="F205" s="26" t="str">
        <f>StartUp!$E$8</f>
        <v>JOD</v>
      </c>
      <c r="G205" s="45"/>
      <c r="H205" s="48"/>
      <c r="I205" s="45"/>
      <c r="J205" s="45"/>
      <c r="K205" s="31"/>
    </row>
    <row r="206" spans="1:11" ht="24.95" customHeight="1">
      <c r="A206" s="30"/>
      <c r="B206" s="30" t="s">
        <v>2519</v>
      </c>
      <c r="C206" s="30" t="s">
        <v>473</v>
      </c>
      <c r="D206" s="158"/>
      <c r="E206" s="70" t="s">
        <v>433</v>
      </c>
      <c r="F206" s="70" t="s">
        <v>3330</v>
      </c>
      <c r="G206" s="45"/>
      <c r="H206" s="48"/>
      <c r="I206" s="45"/>
      <c r="J206" s="45"/>
      <c r="K206" s="31"/>
    </row>
    <row r="207" spans="1:11" ht="24.95" hidden="1" customHeight="1">
      <c r="A207" s="30"/>
      <c r="B207" s="30"/>
      <c r="C207" s="30" t="s">
        <v>445</v>
      </c>
      <c r="D207" s="27"/>
      <c r="E207" s="28" t="s">
        <v>429</v>
      </c>
      <c r="F207" s="28" t="s">
        <v>435</v>
      </c>
      <c r="G207" s="45"/>
      <c r="H207" s="48"/>
      <c r="I207" s="45"/>
      <c r="J207" s="45"/>
      <c r="K207" s="31"/>
    </row>
    <row r="208" spans="1:11" ht="24.95" hidden="1" customHeight="1">
      <c r="A208" s="30"/>
      <c r="B208" s="30"/>
      <c r="C208" s="30" t="s">
        <v>446</v>
      </c>
      <c r="D208" s="27"/>
      <c r="E208" s="28" t="s">
        <v>430</v>
      </c>
      <c r="F208" s="28" t="s">
        <v>2468</v>
      </c>
      <c r="G208" s="45"/>
      <c r="H208" s="48"/>
      <c r="I208" s="45"/>
      <c r="J208" s="45"/>
      <c r="K208" s="31"/>
    </row>
    <row r="209" spans="1:11">
      <c r="A209" s="29"/>
      <c r="B209" s="29"/>
      <c r="C209" s="29" t="s">
        <v>440</v>
      </c>
      <c r="D209" s="76"/>
      <c r="E209" s="22"/>
      <c r="F209" s="22"/>
      <c r="G209" s="39"/>
      <c r="H209" s="40"/>
      <c r="I209" s="39"/>
      <c r="J209" s="39"/>
      <c r="K209" s="22"/>
    </row>
    <row r="210" spans="1:11">
      <c r="A210" s="29"/>
      <c r="B210" s="29"/>
      <c r="C210" s="29"/>
      <c r="D210" s="82" t="s">
        <v>3071</v>
      </c>
      <c r="E210" s="87"/>
      <c r="F210" s="87"/>
      <c r="G210" s="39"/>
      <c r="H210" s="40"/>
      <c r="I210" s="39"/>
      <c r="J210" s="39"/>
      <c r="K210" s="22"/>
    </row>
    <row r="211" spans="1:11">
      <c r="A211" s="29" t="s">
        <v>654</v>
      </c>
      <c r="B211" s="29"/>
      <c r="C211" s="29"/>
      <c r="D211" s="142" t="s">
        <v>3072</v>
      </c>
      <c r="E211" s="146"/>
      <c r="F211" s="146"/>
      <c r="H211" s="40"/>
      <c r="I211" s="39"/>
      <c r="J211" s="39"/>
      <c r="K211" s="22"/>
    </row>
    <row r="212" spans="1:11">
      <c r="A212" s="29" t="s">
        <v>655</v>
      </c>
      <c r="B212" s="29"/>
      <c r="C212" s="29"/>
      <c r="D212" s="142" t="s">
        <v>3073</v>
      </c>
      <c r="E212" s="146"/>
      <c r="F212" s="146"/>
      <c r="H212" s="40"/>
      <c r="I212" s="39"/>
      <c r="J212" s="39"/>
      <c r="K212" s="22"/>
    </row>
    <row r="213" spans="1:11">
      <c r="A213" s="29" t="s">
        <v>656</v>
      </c>
      <c r="B213" s="29"/>
      <c r="C213" s="29"/>
      <c r="D213" s="142" t="s">
        <v>3074</v>
      </c>
      <c r="E213" s="146"/>
      <c r="F213" s="146"/>
      <c r="H213" s="40"/>
      <c r="I213" s="39"/>
      <c r="J213" s="39"/>
      <c r="K213" s="22"/>
    </row>
    <row r="214" spans="1:11">
      <c r="A214" s="29" t="s">
        <v>657</v>
      </c>
      <c r="B214" s="29"/>
      <c r="C214" s="29"/>
      <c r="D214" s="142" t="s">
        <v>3312</v>
      </c>
      <c r="E214" s="146"/>
      <c r="F214" s="146"/>
      <c r="H214" s="40"/>
      <c r="I214" s="39"/>
      <c r="J214" s="39"/>
      <c r="K214" s="22"/>
    </row>
    <row r="215" spans="1:11">
      <c r="A215" s="29" t="s">
        <v>658</v>
      </c>
      <c r="B215" s="29"/>
      <c r="C215" s="29"/>
      <c r="D215" s="142" t="s">
        <v>3076</v>
      </c>
      <c r="E215" s="146"/>
      <c r="F215" s="146"/>
      <c r="H215" s="40"/>
      <c r="I215" s="39"/>
      <c r="J215" s="39"/>
      <c r="K215" s="22"/>
    </row>
    <row r="216" spans="1:11">
      <c r="A216" s="29" t="s">
        <v>659</v>
      </c>
      <c r="B216" s="29"/>
      <c r="C216" s="29"/>
      <c r="D216" s="142" t="s">
        <v>3077</v>
      </c>
      <c r="E216" s="146"/>
      <c r="F216" s="146"/>
      <c r="H216" s="40"/>
      <c r="I216" s="39"/>
      <c r="J216" s="39"/>
      <c r="K216" s="22"/>
    </row>
    <row r="217" spans="1:11">
      <c r="A217" s="29" t="s">
        <v>660</v>
      </c>
      <c r="B217" s="29"/>
      <c r="C217" s="29"/>
      <c r="D217" s="142" t="s">
        <v>3313</v>
      </c>
      <c r="E217" s="151">
        <f>SUM(E211:E216)</f>
        <v>0</v>
      </c>
      <c r="F217" s="151">
        <f>SUM(F211:F216)</f>
        <v>0</v>
      </c>
      <c r="H217" s="40"/>
      <c r="I217" s="39"/>
      <c r="J217" s="39"/>
      <c r="K217" s="22"/>
    </row>
    <row r="218" spans="1:11">
      <c r="A218" s="29" t="s">
        <v>661</v>
      </c>
      <c r="B218" s="29"/>
      <c r="C218" s="29"/>
      <c r="D218" s="142" t="s">
        <v>3314</v>
      </c>
      <c r="E218" s="146"/>
      <c r="F218" s="146"/>
      <c r="H218" s="40"/>
      <c r="I218" s="39"/>
      <c r="J218" s="39"/>
      <c r="K218" s="22"/>
    </row>
    <row r="219" spans="1:11">
      <c r="A219" s="29" t="s">
        <v>662</v>
      </c>
      <c r="B219" s="29"/>
      <c r="C219" s="29"/>
      <c r="D219" s="142" t="s">
        <v>3080</v>
      </c>
      <c r="E219" s="146"/>
      <c r="F219" s="146"/>
      <c r="H219" s="40"/>
      <c r="I219" s="39"/>
      <c r="J219" s="39"/>
      <c r="K219" s="22"/>
    </row>
    <row r="220" spans="1:11">
      <c r="A220" s="46" t="s">
        <v>639</v>
      </c>
      <c r="B220" s="29"/>
      <c r="C220" s="29"/>
      <c r="D220" s="142" t="s">
        <v>3081</v>
      </c>
      <c r="E220" s="151">
        <f>E217-E218-E219</f>
        <v>0</v>
      </c>
      <c r="F220" s="151">
        <f>F217-F218-F219</f>
        <v>0</v>
      </c>
      <c r="H220" s="40"/>
      <c r="I220" s="39"/>
      <c r="J220" s="39"/>
      <c r="K220" s="22"/>
    </row>
    <row r="221" spans="1:11" hidden="1">
      <c r="A221" s="29"/>
      <c r="B221" s="29"/>
      <c r="C221" s="29" t="s">
        <v>440</v>
      </c>
      <c r="D221" s="22"/>
      <c r="E221" s="22"/>
      <c r="F221" s="22"/>
      <c r="G221" s="39"/>
      <c r="H221" s="40"/>
      <c r="I221" s="39"/>
      <c r="J221" s="39"/>
      <c r="K221" s="22"/>
    </row>
    <row r="222" spans="1:11" hidden="1">
      <c r="A222" s="29"/>
      <c r="B222" s="29"/>
      <c r="C222" s="29" t="s">
        <v>460</v>
      </c>
      <c r="D222" s="29"/>
      <c r="E222" s="29"/>
      <c r="F222" s="29"/>
      <c r="G222" s="40"/>
      <c r="H222" s="40" t="s">
        <v>461</v>
      </c>
      <c r="I222" s="39"/>
      <c r="J222" s="39"/>
      <c r="K222" s="22"/>
    </row>
    <row r="223" spans="1:11" hidden="1">
      <c r="A223" s="22"/>
      <c r="B223" s="22"/>
      <c r="C223" s="22"/>
      <c r="D223" s="22"/>
      <c r="E223" s="39"/>
      <c r="F223" s="39"/>
      <c r="G223" s="39"/>
      <c r="H223" s="39"/>
      <c r="I223" s="22"/>
      <c r="J223" s="22"/>
    </row>
    <row r="224" spans="1:11" hidden="1">
      <c r="A224" s="22"/>
      <c r="B224" s="22"/>
      <c r="C224" s="22"/>
      <c r="D224" s="22"/>
      <c r="E224" s="39"/>
      <c r="F224" s="39"/>
      <c r="G224" s="39"/>
      <c r="H224" s="39"/>
      <c r="I224" s="22"/>
      <c r="J224" s="22"/>
    </row>
    <row r="225" spans="1:11" hidden="1">
      <c r="A225" s="22"/>
      <c r="B225" s="22"/>
      <c r="C225" s="22"/>
      <c r="D225" s="22"/>
      <c r="E225" s="39"/>
      <c r="F225" s="39"/>
      <c r="G225" s="39"/>
      <c r="H225" s="39"/>
      <c r="I225" s="22"/>
      <c r="J225" s="22"/>
    </row>
    <row r="226" spans="1:11" ht="24.95" customHeight="1">
      <c r="A226" s="29"/>
      <c r="B226" s="29" t="b">
        <v>1</v>
      </c>
      <c r="C226" s="34" t="s">
        <v>2493</v>
      </c>
      <c r="D226" s="29"/>
      <c r="E226" s="29"/>
      <c r="F226" s="29"/>
      <c r="G226" s="40"/>
      <c r="H226" s="40"/>
      <c r="I226" s="39"/>
      <c r="J226" s="39"/>
      <c r="K226" s="22"/>
    </row>
    <row r="227" spans="1:11" hidden="1">
      <c r="A227" s="29"/>
      <c r="B227" s="29"/>
      <c r="C227" s="29"/>
      <c r="D227" s="29"/>
      <c r="E227" s="29"/>
      <c r="F227" s="29"/>
      <c r="G227" s="40"/>
      <c r="H227" s="40"/>
      <c r="I227" s="39"/>
      <c r="J227" s="39"/>
      <c r="K227" s="22"/>
    </row>
    <row r="228" spans="1:11" hidden="1">
      <c r="A228" s="29"/>
      <c r="B228" s="29"/>
      <c r="C228" s="29"/>
      <c r="D228" s="29"/>
      <c r="E228" s="29">
        <v>0</v>
      </c>
      <c r="F228" s="29" t="s">
        <v>2520</v>
      </c>
      <c r="G228" s="40"/>
      <c r="H228" s="40"/>
      <c r="I228" s="39"/>
      <c r="J228" s="39"/>
      <c r="K228" s="22"/>
    </row>
    <row r="229" spans="1:11">
      <c r="A229" s="29"/>
      <c r="B229" s="29"/>
      <c r="C229" s="29" t="s">
        <v>438</v>
      </c>
      <c r="D229" s="29" t="s">
        <v>439</v>
      </c>
      <c r="E229" s="29"/>
      <c r="F229" s="29"/>
      <c r="G229" s="40" t="s">
        <v>440</v>
      </c>
      <c r="H229" s="40" t="s">
        <v>441</v>
      </c>
      <c r="I229" s="39"/>
      <c r="J229" s="39"/>
      <c r="K229" s="22"/>
    </row>
    <row r="230" spans="1:11" ht="24.95" customHeight="1">
      <c r="A230" s="29"/>
      <c r="B230" s="29"/>
      <c r="C230" s="29" t="s">
        <v>442</v>
      </c>
      <c r="D230" s="24" t="s">
        <v>3012</v>
      </c>
      <c r="E230" s="73" t="s">
        <v>3030</v>
      </c>
      <c r="F230" s="73" t="s">
        <v>3030</v>
      </c>
      <c r="G230" s="39"/>
      <c r="H230" s="40"/>
      <c r="I230" s="39"/>
      <c r="J230" s="39"/>
      <c r="K230" s="22"/>
    </row>
    <row r="231" spans="1:11" ht="25.5">
      <c r="A231" s="30"/>
      <c r="B231" s="30"/>
      <c r="C231" s="30" t="s">
        <v>443</v>
      </c>
      <c r="D231" s="24"/>
      <c r="E231" s="53" t="str">
        <f>TEXT(DATE(MID(E234,7,4),MID(E234,4,2),MID(E234,1,2)),"dd/MM/yyyy")&amp;" - "&amp;TEXT(DATE(MID(E235,7,4),MID(E235,4,2),MID(E235,1,2)),"dd/MM/yyyy")</f>
        <v>01/01/2019 - 31/03/2019</v>
      </c>
      <c r="F231" s="53" t="str">
        <f>TEXT(DATE(MID(F234,7,4),MID(F234,4,2),MID(F234,1,2)),"dd/MM/yyyy")&amp;" - "&amp;TEXT(DATE(MID(F235,7,4),MID(F235,4,2),MID(F235,1,2)),"dd/MM/yyyy")</f>
        <v>01/01/2018 - 31/12/2018</v>
      </c>
      <c r="G231" s="45"/>
      <c r="H231" s="48"/>
      <c r="I231" s="45"/>
      <c r="J231" s="45"/>
      <c r="K231" s="31"/>
    </row>
    <row r="232" spans="1:11" ht="24.95" customHeight="1">
      <c r="A232" s="30"/>
      <c r="B232" s="30"/>
      <c r="C232" s="30" t="s">
        <v>444</v>
      </c>
      <c r="D232" s="24"/>
      <c r="E232" s="26" t="str">
        <f>StartUp!$E$8</f>
        <v>JOD</v>
      </c>
      <c r="F232" s="26" t="str">
        <f>StartUp!$E$8</f>
        <v>JOD</v>
      </c>
      <c r="G232" s="45"/>
      <c r="H232" s="48"/>
      <c r="I232" s="45"/>
      <c r="J232" s="45"/>
      <c r="K232" s="31"/>
    </row>
    <row r="233" spans="1:11" ht="24.95" customHeight="1">
      <c r="A233" s="30"/>
      <c r="B233" s="30" t="s">
        <v>2519</v>
      </c>
      <c r="C233" s="30" t="s">
        <v>473</v>
      </c>
      <c r="D233" s="158"/>
      <c r="E233" s="70" t="s">
        <v>433</v>
      </c>
      <c r="F233" s="70" t="s">
        <v>3330</v>
      </c>
      <c r="G233" s="45"/>
      <c r="H233" s="48"/>
      <c r="I233" s="45"/>
      <c r="J233" s="45"/>
      <c r="K233" s="31"/>
    </row>
    <row r="234" spans="1:11" ht="24.95" hidden="1" customHeight="1">
      <c r="A234" s="30"/>
      <c r="B234" s="30"/>
      <c r="C234" s="30" t="s">
        <v>445</v>
      </c>
      <c r="D234" s="27"/>
      <c r="E234" s="28" t="s">
        <v>429</v>
      </c>
      <c r="F234" s="28" t="s">
        <v>435</v>
      </c>
      <c r="G234" s="45"/>
      <c r="H234" s="48"/>
      <c r="I234" s="45"/>
      <c r="J234" s="45"/>
      <c r="K234" s="31"/>
    </row>
    <row r="235" spans="1:11" ht="24.95" hidden="1" customHeight="1">
      <c r="A235" s="30"/>
      <c r="B235" s="30"/>
      <c r="C235" s="30" t="s">
        <v>446</v>
      </c>
      <c r="D235" s="27"/>
      <c r="E235" s="28" t="s">
        <v>430</v>
      </c>
      <c r="F235" s="28" t="s">
        <v>2468</v>
      </c>
      <c r="G235" s="45"/>
      <c r="H235" s="48"/>
      <c r="I235" s="45"/>
      <c r="J235" s="45"/>
      <c r="K235" s="31"/>
    </row>
    <row r="236" spans="1:11">
      <c r="A236" s="29"/>
      <c r="B236" s="29"/>
      <c r="C236" s="29" t="s">
        <v>440</v>
      </c>
      <c r="D236" s="76"/>
      <c r="E236" s="22"/>
      <c r="F236" s="22"/>
      <c r="G236" s="39"/>
      <c r="H236" s="40"/>
      <c r="I236" s="39"/>
      <c r="J236" s="39"/>
      <c r="K236" s="22"/>
    </row>
    <row r="237" spans="1:11" ht="25.5">
      <c r="A237" s="29"/>
      <c r="B237" s="29"/>
      <c r="C237" s="29"/>
      <c r="D237" s="82" t="s">
        <v>3065</v>
      </c>
      <c r="E237" s="87"/>
      <c r="F237" s="87"/>
      <c r="G237" s="39"/>
      <c r="H237" s="40"/>
      <c r="I237" s="39"/>
      <c r="J237" s="39"/>
      <c r="K237" s="22"/>
    </row>
    <row r="238" spans="1:11">
      <c r="A238" s="29" t="s">
        <v>663</v>
      </c>
      <c r="B238" s="29"/>
      <c r="C238" s="29"/>
      <c r="D238" s="142" t="s">
        <v>3066</v>
      </c>
      <c r="E238" s="146"/>
      <c r="F238" s="146"/>
      <c r="G238" s="39"/>
      <c r="H238" s="40"/>
      <c r="I238" s="39"/>
      <c r="J238" s="39"/>
      <c r="K238" s="22"/>
    </row>
    <row r="239" spans="1:11">
      <c r="A239" s="29" t="s">
        <v>664</v>
      </c>
      <c r="B239" s="29"/>
      <c r="C239" s="29"/>
      <c r="D239" s="142" t="s">
        <v>3067</v>
      </c>
      <c r="E239" s="146"/>
      <c r="F239" s="146"/>
      <c r="H239" s="40"/>
      <c r="I239" s="39"/>
      <c r="J239" s="39"/>
      <c r="K239" s="22"/>
    </row>
    <row r="240" spans="1:11">
      <c r="A240" s="29" t="s">
        <v>665</v>
      </c>
      <c r="B240" s="29"/>
      <c r="C240" s="29"/>
      <c r="D240" s="142" t="s">
        <v>3129</v>
      </c>
      <c r="E240" s="146"/>
      <c r="F240" s="146"/>
      <c r="H240" s="40"/>
      <c r="I240" s="39"/>
      <c r="J240" s="39"/>
      <c r="K240" s="22"/>
    </row>
    <row r="241" spans="1:11">
      <c r="A241" s="29" t="s">
        <v>666</v>
      </c>
      <c r="B241" s="29"/>
      <c r="C241" s="29"/>
      <c r="D241" s="142" t="s">
        <v>3069</v>
      </c>
      <c r="E241" s="146"/>
      <c r="F241" s="146"/>
      <c r="H241" s="40"/>
      <c r="I241" s="39"/>
      <c r="J241" s="39"/>
      <c r="K241" s="22"/>
    </row>
    <row r="242" spans="1:11">
      <c r="A242" s="29" t="s">
        <v>667</v>
      </c>
      <c r="B242" s="29"/>
      <c r="C242" s="29"/>
      <c r="D242" s="142" t="s">
        <v>3070</v>
      </c>
      <c r="E242" s="151">
        <f>E238+E239-E240+E241</f>
        <v>0</v>
      </c>
      <c r="F242" s="151">
        <f>F238+F239-F240+F241</f>
        <v>0</v>
      </c>
      <c r="H242" s="40"/>
      <c r="I242" s="39"/>
      <c r="J242" s="39"/>
      <c r="K242" s="22"/>
    </row>
    <row r="243" spans="1:11" hidden="1">
      <c r="A243" s="29"/>
      <c r="B243" s="29"/>
      <c r="C243" s="29" t="s">
        <v>440</v>
      </c>
      <c r="D243" s="22"/>
      <c r="E243" s="22"/>
      <c r="F243" s="22"/>
      <c r="G243" s="39"/>
      <c r="H243" s="40"/>
      <c r="I243" s="39"/>
      <c r="J243" s="39"/>
      <c r="K243" s="22"/>
    </row>
    <row r="244" spans="1:11" hidden="1">
      <c r="A244" s="29"/>
      <c r="B244" s="29"/>
      <c r="C244" s="29" t="s">
        <v>460</v>
      </c>
      <c r="D244" s="29"/>
      <c r="E244" s="29"/>
      <c r="F244" s="29"/>
      <c r="G244" s="40"/>
      <c r="H244" s="40" t="s">
        <v>461</v>
      </c>
      <c r="I244" s="39"/>
      <c r="J244" s="39"/>
      <c r="K244" s="22"/>
    </row>
    <row r="245" spans="1:11" hidden="1">
      <c r="A245" s="22"/>
      <c r="B245" s="22"/>
      <c r="C245" s="22"/>
      <c r="D245" s="22"/>
      <c r="E245" s="39"/>
      <c r="F245" s="39"/>
      <c r="G245" s="39"/>
      <c r="H245" s="39"/>
      <c r="I245" s="22"/>
      <c r="J245" s="22"/>
    </row>
    <row r="246" spans="1:11" hidden="1">
      <c r="A246" s="22"/>
      <c r="B246" s="22"/>
      <c r="C246" s="22"/>
      <c r="D246" s="22"/>
      <c r="E246" s="39"/>
      <c r="F246" s="39"/>
      <c r="G246" s="39"/>
      <c r="H246" s="39"/>
      <c r="I246" s="22"/>
      <c r="J246" s="22"/>
    </row>
    <row r="247" spans="1:11" hidden="1">
      <c r="A247" s="22"/>
      <c r="B247" s="22"/>
      <c r="C247" s="22"/>
      <c r="D247" s="22"/>
      <c r="E247" s="39"/>
      <c r="F247" s="39"/>
      <c r="G247" s="39"/>
      <c r="H247" s="39"/>
      <c r="I247" s="22"/>
      <c r="J247" s="22"/>
    </row>
    <row r="248" spans="1:11" ht="24.95" customHeight="1">
      <c r="A248" s="29"/>
      <c r="B248" s="29" t="b">
        <v>1</v>
      </c>
      <c r="C248" s="34" t="s">
        <v>2492</v>
      </c>
      <c r="D248" s="29"/>
      <c r="E248" s="29"/>
      <c r="F248" s="29"/>
      <c r="G248" s="40"/>
      <c r="H248" s="40"/>
      <c r="I248" s="39"/>
      <c r="J248" s="39"/>
      <c r="K248" s="22"/>
    </row>
    <row r="249" spans="1:11" hidden="1">
      <c r="A249" s="29"/>
      <c r="B249" s="29"/>
      <c r="C249" s="29"/>
      <c r="D249" s="29"/>
      <c r="E249" s="29"/>
      <c r="F249" s="29"/>
      <c r="G249" s="40"/>
      <c r="H249" s="40"/>
      <c r="I249" s="39"/>
      <c r="J249" s="39"/>
      <c r="K249" s="22"/>
    </row>
    <row r="250" spans="1:11" hidden="1">
      <c r="A250" s="29"/>
      <c r="B250" s="29"/>
      <c r="C250" s="29"/>
      <c r="D250" s="29"/>
      <c r="E250" s="29">
        <v>0</v>
      </c>
      <c r="F250" s="29" t="s">
        <v>2520</v>
      </c>
      <c r="G250" s="40"/>
      <c r="H250" s="40"/>
      <c r="I250" s="39"/>
      <c r="J250" s="39"/>
      <c r="K250" s="22"/>
    </row>
    <row r="251" spans="1:11">
      <c r="A251" s="29"/>
      <c r="B251" s="29"/>
      <c r="C251" s="29" t="s">
        <v>438</v>
      </c>
      <c r="D251" s="29" t="s">
        <v>439</v>
      </c>
      <c r="E251" s="29"/>
      <c r="F251" s="29"/>
      <c r="G251" s="40" t="s">
        <v>440</v>
      </c>
      <c r="H251" s="40" t="s">
        <v>441</v>
      </c>
      <c r="I251" s="39"/>
      <c r="J251" s="39"/>
      <c r="K251" s="22"/>
    </row>
    <row r="252" spans="1:11" ht="24.95" customHeight="1">
      <c r="A252" s="29"/>
      <c r="B252" s="29"/>
      <c r="C252" s="29" t="s">
        <v>442</v>
      </c>
      <c r="D252" s="24" t="s">
        <v>3012</v>
      </c>
      <c r="E252" s="73" t="s">
        <v>3030</v>
      </c>
      <c r="F252" s="73" t="s">
        <v>3030</v>
      </c>
      <c r="G252" s="39"/>
      <c r="H252" s="40"/>
      <c r="I252" s="39"/>
      <c r="J252" s="39"/>
      <c r="K252" s="22"/>
    </row>
    <row r="253" spans="1:11" ht="25.5">
      <c r="A253" s="30"/>
      <c r="B253" s="30"/>
      <c r="C253" s="30" t="s">
        <v>443</v>
      </c>
      <c r="D253" s="24"/>
      <c r="E253" s="53" t="str">
        <f>TEXT(DATE(MID(E256,7,4),MID(E256,4,2),MID(E256,1,2)),"dd/MM/yyyy")&amp;" - "&amp;TEXT(DATE(MID(E257,7,4),MID(E257,4,2),MID(E257,1,2)),"dd/MM/yyyy")</f>
        <v>01/01/2019 - 31/03/2019</v>
      </c>
      <c r="F253" s="53" t="str">
        <f>TEXT(DATE(MID(F256,7,4),MID(F256,4,2),MID(F256,1,2)),"dd/MM/yyyy")&amp;" - "&amp;TEXT(DATE(MID(F257,7,4),MID(F257,4,2),MID(F257,1,2)),"dd/MM/yyyy")</f>
        <v>01/01/2018 - 31/12/2018</v>
      </c>
      <c r="G253" s="45"/>
      <c r="H253" s="48"/>
      <c r="I253" s="45"/>
      <c r="J253" s="45"/>
      <c r="K253" s="31"/>
    </row>
    <row r="254" spans="1:11" ht="24.95" customHeight="1">
      <c r="A254" s="30"/>
      <c r="B254" s="30"/>
      <c r="C254" s="30" t="s">
        <v>444</v>
      </c>
      <c r="D254" s="24"/>
      <c r="E254" s="26" t="str">
        <f>StartUp!$E$8</f>
        <v>JOD</v>
      </c>
      <c r="F254" s="26" t="str">
        <f>StartUp!$E$8</f>
        <v>JOD</v>
      </c>
      <c r="G254" s="45"/>
      <c r="H254" s="48"/>
      <c r="I254" s="45"/>
      <c r="J254" s="45"/>
      <c r="K254" s="31"/>
    </row>
    <row r="255" spans="1:11" ht="24.95" customHeight="1">
      <c r="A255" s="30"/>
      <c r="B255" s="30" t="s">
        <v>2519</v>
      </c>
      <c r="C255" s="30" t="s">
        <v>473</v>
      </c>
      <c r="D255" s="158"/>
      <c r="E255" s="70" t="s">
        <v>433</v>
      </c>
      <c r="F255" s="70" t="s">
        <v>3330</v>
      </c>
      <c r="G255" s="45"/>
      <c r="H255" s="48"/>
      <c r="I255" s="45"/>
      <c r="J255" s="45"/>
      <c r="K255" s="31"/>
    </row>
    <row r="256" spans="1:11" ht="24.95" hidden="1" customHeight="1">
      <c r="A256" s="30"/>
      <c r="B256" s="30"/>
      <c r="C256" s="30" t="s">
        <v>445</v>
      </c>
      <c r="D256" s="27"/>
      <c r="E256" s="28" t="s">
        <v>429</v>
      </c>
      <c r="F256" s="28" t="s">
        <v>435</v>
      </c>
      <c r="G256" s="45"/>
      <c r="H256" s="48"/>
      <c r="I256" s="45"/>
      <c r="J256" s="45"/>
      <c r="K256" s="31"/>
    </row>
    <row r="257" spans="1:11" ht="24.95" hidden="1" customHeight="1">
      <c r="A257" s="30"/>
      <c r="B257" s="30"/>
      <c r="C257" s="30" t="s">
        <v>446</v>
      </c>
      <c r="D257" s="27"/>
      <c r="E257" s="28" t="s">
        <v>430</v>
      </c>
      <c r="F257" s="28" t="s">
        <v>2468</v>
      </c>
      <c r="G257" s="45"/>
      <c r="H257" s="48"/>
      <c r="I257" s="45"/>
      <c r="J257" s="45"/>
      <c r="K257" s="31"/>
    </row>
    <row r="258" spans="1:11">
      <c r="A258" s="29"/>
      <c r="B258" s="29"/>
      <c r="C258" s="29" t="s">
        <v>440</v>
      </c>
      <c r="D258" s="76"/>
      <c r="E258" s="22"/>
      <c r="F258" s="22"/>
      <c r="G258" s="39"/>
      <c r="H258" s="40"/>
      <c r="I258" s="39"/>
      <c r="J258" s="39"/>
      <c r="K258" s="22"/>
    </row>
    <row r="259" spans="1:11">
      <c r="A259" s="29"/>
      <c r="B259" s="29"/>
      <c r="C259" s="29"/>
      <c r="D259" s="82" t="s">
        <v>3310</v>
      </c>
      <c r="E259" s="87"/>
      <c r="F259" s="87"/>
      <c r="G259" s="39"/>
      <c r="H259" s="40"/>
      <c r="I259" s="39"/>
      <c r="J259" s="39"/>
      <c r="K259" s="22"/>
    </row>
    <row r="260" spans="1:11">
      <c r="A260" s="29" t="s">
        <v>668</v>
      </c>
      <c r="B260" s="29"/>
      <c r="C260" s="29"/>
      <c r="D260" s="142" t="s">
        <v>3059</v>
      </c>
      <c r="E260" s="146"/>
      <c r="F260" s="146"/>
      <c r="H260" s="40"/>
      <c r="I260" s="39"/>
      <c r="J260" s="39"/>
      <c r="K260" s="22"/>
    </row>
    <row r="261" spans="1:11">
      <c r="A261" s="29" t="s">
        <v>669</v>
      </c>
      <c r="B261" s="29"/>
      <c r="C261" s="29"/>
      <c r="D261" s="142" t="s">
        <v>3060</v>
      </c>
      <c r="E261" s="146"/>
      <c r="F261" s="146"/>
      <c r="H261" s="40"/>
      <c r="I261" s="39"/>
      <c r="J261" s="39"/>
      <c r="K261" s="22"/>
    </row>
    <row r="262" spans="1:11">
      <c r="A262" s="29" t="s">
        <v>670</v>
      </c>
      <c r="B262" s="29"/>
      <c r="C262" s="29"/>
      <c r="D262" s="142" t="s">
        <v>3061</v>
      </c>
      <c r="E262" s="146"/>
      <c r="F262" s="146"/>
      <c r="H262" s="40"/>
      <c r="I262" s="39"/>
      <c r="J262" s="39"/>
      <c r="K262" s="22"/>
    </row>
    <row r="263" spans="1:11">
      <c r="A263" s="29" t="s">
        <v>671</v>
      </c>
      <c r="B263" s="29"/>
      <c r="C263" s="29"/>
      <c r="D263" s="142" t="s">
        <v>3062</v>
      </c>
      <c r="E263" s="146"/>
      <c r="F263" s="146"/>
      <c r="H263" s="40"/>
      <c r="I263" s="39"/>
      <c r="J263" s="39"/>
      <c r="K263" s="22"/>
    </row>
    <row r="264" spans="1:11">
      <c r="A264" s="29" t="s">
        <v>672</v>
      </c>
      <c r="B264" s="29"/>
      <c r="C264" s="29"/>
      <c r="D264" s="142" t="s">
        <v>3063</v>
      </c>
      <c r="E264" s="146"/>
      <c r="F264" s="146"/>
      <c r="H264" s="40"/>
      <c r="I264" s="39"/>
      <c r="J264" s="39"/>
      <c r="K264" s="22"/>
    </row>
    <row r="265" spans="1:11">
      <c r="A265" s="29" t="s">
        <v>673</v>
      </c>
      <c r="B265" s="29"/>
      <c r="C265" s="29"/>
      <c r="D265" s="142" t="s">
        <v>3311</v>
      </c>
      <c r="E265" s="151">
        <f>SUM(E260:E264)</f>
        <v>0</v>
      </c>
      <c r="F265" s="151">
        <f>SUM(F260:F264)</f>
        <v>0</v>
      </c>
      <c r="H265" s="40"/>
      <c r="I265" s="39"/>
      <c r="J265" s="39"/>
      <c r="K265" s="22"/>
    </row>
    <row r="266" spans="1:11" hidden="1">
      <c r="A266" s="29"/>
      <c r="B266" s="29"/>
      <c r="C266" s="29" t="s">
        <v>440</v>
      </c>
      <c r="D266" s="22"/>
      <c r="E266" s="22"/>
      <c r="F266" s="22"/>
      <c r="G266" s="39"/>
      <c r="H266" s="40"/>
      <c r="I266" s="39"/>
      <c r="J266" s="39"/>
      <c r="K266" s="22"/>
    </row>
    <row r="267" spans="1:11" hidden="1">
      <c r="A267" s="29"/>
      <c r="B267" s="29"/>
      <c r="C267" s="29" t="s">
        <v>460</v>
      </c>
      <c r="D267" s="29"/>
      <c r="E267" s="29"/>
      <c r="F267" s="29"/>
      <c r="G267" s="40"/>
      <c r="H267" s="40" t="s">
        <v>461</v>
      </c>
      <c r="I267" s="39"/>
      <c r="J267" s="39"/>
      <c r="K267" s="22"/>
    </row>
    <row r="268" spans="1:11" hidden="1">
      <c r="A268" s="22"/>
      <c r="B268" s="22"/>
      <c r="C268" s="22"/>
      <c r="D268" s="22"/>
      <c r="E268" s="39"/>
      <c r="F268" s="39"/>
      <c r="G268" s="39"/>
      <c r="H268" s="39"/>
      <c r="I268" s="22"/>
      <c r="J268" s="22"/>
    </row>
    <row r="269" spans="1:11" hidden="1">
      <c r="A269" s="22"/>
      <c r="B269" s="22"/>
      <c r="C269" s="22"/>
      <c r="D269" s="22"/>
      <c r="E269" s="39"/>
      <c r="F269" s="39"/>
      <c r="G269" s="39"/>
      <c r="H269" s="39"/>
      <c r="I269" s="22"/>
      <c r="J269" s="22"/>
    </row>
    <row r="270" spans="1:11" hidden="1">
      <c r="A270" s="22"/>
      <c r="B270" s="22"/>
      <c r="C270" s="22"/>
      <c r="D270" s="22"/>
      <c r="E270" s="39"/>
      <c r="F270" s="39"/>
      <c r="G270" s="39"/>
      <c r="H270" s="39"/>
      <c r="I270" s="22"/>
      <c r="J270" s="22"/>
    </row>
    <row r="271" spans="1:11" ht="24.95" customHeight="1">
      <c r="A271" s="29"/>
      <c r="B271" s="29" t="b">
        <v>1</v>
      </c>
      <c r="C271" s="67" t="s">
        <v>2491</v>
      </c>
      <c r="D271" s="29"/>
      <c r="E271" s="29"/>
      <c r="F271" s="29"/>
      <c r="G271" s="40"/>
      <c r="H271" s="40"/>
      <c r="I271" s="39"/>
      <c r="J271" s="39"/>
      <c r="K271" s="22"/>
    </row>
    <row r="272" spans="1:11" hidden="1">
      <c r="A272" s="29"/>
      <c r="B272" s="29"/>
      <c r="C272" s="29"/>
      <c r="D272" s="29"/>
      <c r="E272" s="29"/>
      <c r="F272" s="29"/>
      <c r="G272" s="40"/>
      <c r="H272" s="40"/>
      <c r="I272" s="39"/>
      <c r="J272" s="39"/>
      <c r="K272" s="22"/>
    </row>
    <row r="273" spans="1:11" hidden="1">
      <c r="A273" s="29"/>
      <c r="B273" s="29"/>
      <c r="C273" s="29"/>
      <c r="D273" s="29"/>
      <c r="E273" s="29">
        <v>0</v>
      </c>
      <c r="F273" s="29" t="s">
        <v>2520</v>
      </c>
      <c r="G273" s="40"/>
      <c r="H273" s="40"/>
      <c r="I273" s="39"/>
      <c r="J273" s="39"/>
      <c r="K273" s="22"/>
    </row>
    <row r="274" spans="1:11">
      <c r="A274" s="29"/>
      <c r="B274" s="29"/>
      <c r="C274" s="29" t="s">
        <v>438</v>
      </c>
      <c r="D274" s="29" t="s">
        <v>439</v>
      </c>
      <c r="E274" s="29"/>
      <c r="F274" s="29"/>
      <c r="G274" s="40" t="s">
        <v>440</v>
      </c>
      <c r="H274" s="40" t="s">
        <v>441</v>
      </c>
      <c r="I274" s="39"/>
      <c r="J274" s="39"/>
      <c r="K274" s="22"/>
    </row>
    <row r="275" spans="1:11" ht="24.95" customHeight="1">
      <c r="A275" s="29"/>
      <c r="B275" s="29"/>
      <c r="C275" s="29" t="s">
        <v>442</v>
      </c>
      <c r="D275" s="24" t="s">
        <v>3012</v>
      </c>
      <c r="E275" s="73" t="s">
        <v>3030</v>
      </c>
      <c r="F275" s="73" t="s">
        <v>3030</v>
      </c>
      <c r="G275" s="39"/>
      <c r="H275" s="40"/>
      <c r="I275" s="39"/>
      <c r="J275" s="39"/>
      <c r="K275" s="22"/>
    </row>
    <row r="276" spans="1:11" ht="25.5">
      <c r="A276" s="30"/>
      <c r="B276" s="30"/>
      <c r="C276" s="30" t="s">
        <v>443</v>
      </c>
      <c r="D276" s="24"/>
      <c r="E276" s="53" t="str">
        <f>TEXT(DATE(MID(E279,7,4),MID(E279,4,2),MID(E279,1,2)),"dd/MM/yyyy")&amp;" - "&amp;TEXT(DATE(MID(E280,7,4),MID(E280,4,2),MID(E280,1,2)),"dd/MM/yyyy")</f>
        <v>01/01/2019 - 31/03/2019</v>
      </c>
      <c r="F276" s="53" t="str">
        <f>TEXT(DATE(MID(F279,7,4),MID(F279,4,2),MID(F279,1,2)),"dd/MM/yyyy")&amp;" - "&amp;TEXT(DATE(MID(F280,7,4),MID(F280,4,2),MID(F280,1,2)),"dd/MM/yyyy")</f>
        <v>01/01/2018 - 31/12/2018</v>
      </c>
      <c r="G276" s="45"/>
      <c r="H276" s="48"/>
      <c r="I276" s="45"/>
      <c r="J276" s="45"/>
      <c r="K276" s="31"/>
    </row>
    <row r="277" spans="1:11" ht="24.95" customHeight="1">
      <c r="A277" s="30"/>
      <c r="B277" s="30"/>
      <c r="C277" s="30" t="s">
        <v>444</v>
      </c>
      <c r="D277" s="24"/>
      <c r="E277" s="26" t="str">
        <f>StartUp!$E$8</f>
        <v>JOD</v>
      </c>
      <c r="F277" s="26" t="str">
        <f>StartUp!$E$8</f>
        <v>JOD</v>
      </c>
      <c r="G277" s="45"/>
      <c r="H277" s="48"/>
      <c r="I277" s="45"/>
      <c r="J277" s="45"/>
      <c r="K277" s="31"/>
    </row>
    <row r="278" spans="1:11" ht="24.95" customHeight="1">
      <c r="A278" s="30"/>
      <c r="B278" s="30" t="s">
        <v>2519</v>
      </c>
      <c r="C278" s="30" t="s">
        <v>473</v>
      </c>
      <c r="D278" s="158"/>
      <c r="E278" s="70" t="s">
        <v>433</v>
      </c>
      <c r="F278" s="70" t="s">
        <v>3330</v>
      </c>
      <c r="G278" s="45"/>
      <c r="H278" s="48"/>
      <c r="I278" s="45"/>
      <c r="J278" s="45"/>
      <c r="K278" s="31"/>
    </row>
    <row r="279" spans="1:11" ht="24.95" hidden="1" customHeight="1">
      <c r="A279" s="30"/>
      <c r="B279" s="30"/>
      <c r="C279" s="30" t="s">
        <v>445</v>
      </c>
      <c r="D279" s="27"/>
      <c r="E279" s="28" t="s">
        <v>429</v>
      </c>
      <c r="F279" s="28" t="s">
        <v>435</v>
      </c>
      <c r="G279" s="45"/>
      <c r="H279" s="48"/>
      <c r="I279" s="45"/>
      <c r="J279" s="45"/>
      <c r="K279" s="31"/>
    </row>
    <row r="280" spans="1:11" ht="24.95" hidden="1" customHeight="1">
      <c r="A280" s="30"/>
      <c r="B280" s="30"/>
      <c r="C280" s="30" t="s">
        <v>446</v>
      </c>
      <c r="D280" s="27"/>
      <c r="E280" s="28" t="s">
        <v>430</v>
      </c>
      <c r="F280" s="28" t="s">
        <v>2468</v>
      </c>
      <c r="G280" s="45"/>
      <c r="H280" s="48"/>
      <c r="I280" s="45"/>
      <c r="J280" s="45"/>
      <c r="K280" s="31"/>
    </row>
    <row r="281" spans="1:11">
      <c r="A281" s="29"/>
      <c r="B281" s="29"/>
      <c r="C281" s="29" t="s">
        <v>440</v>
      </c>
      <c r="D281" s="76"/>
      <c r="E281" s="22"/>
      <c r="F281" s="22"/>
      <c r="G281" s="39"/>
      <c r="H281" s="40"/>
      <c r="I281" s="39"/>
      <c r="J281" s="39"/>
      <c r="K281" s="22"/>
    </row>
    <row r="282" spans="1:11">
      <c r="A282" s="29"/>
      <c r="B282" s="29"/>
      <c r="C282" s="29"/>
      <c r="D282" s="82" t="s">
        <v>3306</v>
      </c>
      <c r="E282" s="87"/>
      <c r="F282" s="87"/>
      <c r="G282" s="39"/>
      <c r="H282" s="40"/>
      <c r="I282" s="39"/>
      <c r="J282" s="39"/>
      <c r="K282" s="22"/>
    </row>
    <row r="283" spans="1:11">
      <c r="A283" s="29"/>
      <c r="B283" s="29"/>
      <c r="C283" s="29"/>
      <c r="D283" s="139" t="s">
        <v>3031</v>
      </c>
      <c r="E283" s="87"/>
      <c r="F283" s="87"/>
      <c r="G283" s="39"/>
      <c r="H283" s="40"/>
      <c r="I283" s="39"/>
      <c r="J283" s="39"/>
      <c r="K283" s="22"/>
    </row>
    <row r="284" spans="1:11">
      <c r="A284" s="29" t="s">
        <v>674</v>
      </c>
      <c r="B284" s="29"/>
      <c r="C284" s="29"/>
      <c r="D284" s="85" t="s">
        <v>3032</v>
      </c>
      <c r="E284" s="146"/>
      <c r="F284" s="146"/>
      <c r="H284" s="40"/>
      <c r="I284" s="39"/>
      <c r="J284" s="39"/>
      <c r="K284" s="22"/>
    </row>
    <row r="285" spans="1:11">
      <c r="A285" s="29" t="s">
        <v>675</v>
      </c>
      <c r="B285" s="29"/>
      <c r="C285" s="29"/>
      <c r="D285" s="85" t="s">
        <v>3033</v>
      </c>
      <c r="E285" s="146"/>
      <c r="F285" s="146"/>
      <c r="H285" s="40"/>
      <c r="I285" s="39"/>
      <c r="J285" s="39"/>
      <c r="K285" s="22"/>
    </row>
    <row r="286" spans="1:11">
      <c r="A286" s="29" t="s">
        <v>676</v>
      </c>
      <c r="B286" s="29"/>
      <c r="C286" s="29"/>
      <c r="D286" s="85" t="s">
        <v>3034</v>
      </c>
      <c r="E286" s="146"/>
      <c r="F286" s="146"/>
      <c r="H286" s="40"/>
      <c r="I286" s="39"/>
      <c r="J286" s="39"/>
      <c r="K286" s="22"/>
    </row>
    <row r="287" spans="1:11">
      <c r="A287" s="29" t="s">
        <v>677</v>
      </c>
      <c r="B287" s="29"/>
      <c r="C287" s="29"/>
      <c r="D287" s="85" t="s">
        <v>3035</v>
      </c>
      <c r="E287" s="146"/>
      <c r="F287" s="146"/>
      <c r="H287" s="40"/>
      <c r="I287" s="39"/>
      <c r="J287" s="39"/>
      <c r="K287" s="22"/>
    </row>
    <row r="288" spans="1:11">
      <c r="A288" s="29" t="s">
        <v>678</v>
      </c>
      <c r="B288" s="29"/>
      <c r="C288" s="29"/>
      <c r="D288" s="85" t="s">
        <v>3036</v>
      </c>
      <c r="E288" s="146"/>
      <c r="F288" s="146"/>
      <c r="H288" s="40"/>
      <c r="I288" s="39"/>
      <c r="J288" s="39"/>
      <c r="K288" s="22"/>
    </row>
    <row r="289" spans="1:11">
      <c r="A289" s="29" t="s">
        <v>679</v>
      </c>
      <c r="B289" s="29"/>
      <c r="C289" s="29"/>
      <c r="D289" s="85" t="s">
        <v>3037</v>
      </c>
      <c r="E289" s="146"/>
      <c r="F289" s="146"/>
      <c r="H289" s="40"/>
      <c r="I289" s="39"/>
      <c r="J289" s="39"/>
      <c r="K289" s="22"/>
    </row>
    <row r="290" spans="1:11">
      <c r="A290" s="29" t="s">
        <v>680</v>
      </c>
      <c r="B290" s="29"/>
      <c r="C290" s="29"/>
      <c r="D290" s="85" t="s">
        <v>3038</v>
      </c>
      <c r="E290" s="146"/>
      <c r="F290" s="146"/>
      <c r="H290" s="40"/>
      <c r="I290" s="39"/>
      <c r="J290" s="39"/>
      <c r="K290" s="22"/>
    </row>
    <row r="291" spans="1:11">
      <c r="A291" s="29" t="s">
        <v>681</v>
      </c>
      <c r="B291" s="29"/>
      <c r="C291" s="29"/>
      <c r="D291" s="85" t="s">
        <v>3039</v>
      </c>
      <c r="E291" s="146"/>
      <c r="F291" s="146"/>
      <c r="H291" s="40"/>
      <c r="I291" s="39"/>
      <c r="J291" s="39"/>
      <c r="K291" s="22"/>
    </row>
    <row r="292" spans="1:11">
      <c r="A292" s="29" t="s">
        <v>682</v>
      </c>
      <c r="B292" s="29"/>
      <c r="C292" s="29"/>
      <c r="D292" s="85" t="s">
        <v>3307</v>
      </c>
      <c r="E292" s="151">
        <f>SUM(E284:E291)</f>
        <v>0</v>
      </c>
      <c r="F292" s="151">
        <f>SUM(F284:F291)</f>
        <v>0</v>
      </c>
      <c r="H292" s="40"/>
      <c r="I292" s="39"/>
      <c r="J292" s="39"/>
      <c r="K292" s="22"/>
    </row>
    <row r="293" spans="1:11">
      <c r="A293" s="29"/>
      <c r="B293" s="29"/>
      <c r="C293" s="29"/>
      <c r="D293" s="139" t="s">
        <v>3041</v>
      </c>
      <c r="E293" s="87"/>
      <c r="F293" s="87"/>
      <c r="G293" s="39"/>
      <c r="H293" s="40"/>
      <c r="I293" s="39"/>
      <c r="J293" s="39"/>
      <c r="K293" s="22"/>
    </row>
    <row r="294" spans="1:11">
      <c r="A294" s="29" t="s">
        <v>683</v>
      </c>
      <c r="B294" s="29"/>
      <c r="C294" s="29"/>
      <c r="D294" s="85" t="s">
        <v>3042</v>
      </c>
      <c r="E294" s="146"/>
      <c r="F294" s="146"/>
      <c r="H294" s="40"/>
      <c r="I294" s="39"/>
      <c r="J294" s="39"/>
      <c r="K294" s="22"/>
    </row>
    <row r="295" spans="1:11">
      <c r="A295" s="29" t="s">
        <v>684</v>
      </c>
      <c r="B295" s="29"/>
      <c r="C295" s="29"/>
      <c r="D295" s="85" t="s">
        <v>3043</v>
      </c>
      <c r="E295" s="146"/>
      <c r="F295" s="146"/>
      <c r="H295" s="40"/>
      <c r="I295" s="39"/>
      <c r="J295" s="39"/>
      <c r="K295" s="22"/>
    </row>
    <row r="296" spans="1:11">
      <c r="A296" s="29" t="s">
        <v>685</v>
      </c>
      <c r="B296" s="29"/>
      <c r="C296" s="29"/>
      <c r="D296" s="85" t="s">
        <v>2871</v>
      </c>
      <c r="E296" s="146"/>
      <c r="F296" s="146"/>
      <c r="H296" s="40"/>
      <c r="I296" s="39"/>
      <c r="J296" s="39"/>
      <c r="K296" s="22"/>
    </row>
    <row r="297" spans="1:11">
      <c r="A297" s="29" t="s">
        <v>686</v>
      </c>
      <c r="B297" s="29"/>
      <c r="C297" s="29"/>
      <c r="D297" s="85" t="s">
        <v>2958</v>
      </c>
      <c r="E297" s="146"/>
      <c r="F297" s="146"/>
      <c r="H297" s="40"/>
      <c r="I297" s="39"/>
      <c r="J297" s="39"/>
      <c r="K297" s="22"/>
    </row>
    <row r="298" spans="1:11">
      <c r="A298" s="29" t="s">
        <v>687</v>
      </c>
      <c r="B298" s="29"/>
      <c r="C298" s="29"/>
      <c r="D298" s="85" t="s">
        <v>3044</v>
      </c>
      <c r="E298" s="146"/>
      <c r="F298" s="146"/>
      <c r="H298" s="40"/>
      <c r="I298" s="39"/>
      <c r="J298" s="39"/>
      <c r="K298" s="22"/>
    </row>
    <row r="299" spans="1:11">
      <c r="A299" s="29" t="s">
        <v>688</v>
      </c>
      <c r="B299" s="29"/>
      <c r="C299" s="29"/>
      <c r="D299" s="85" t="s">
        <v>3045</v>
      </c>
      <c r="E299" s="146"/>
      <c r="F299" s="146"/>
      <c r="H299" s="40"/>
      <c r="I299" s="39"/>
      <c r="J299" s="39"/>
      <c r="K299" s="22"/>
    </row>
    <row r="300" spans="1:11">
      <c r="A300" s="29" t="s">
        <v>689</v>
      </c>
      <c r="B300" s="29"/>
      <c r="C300" s="29"/>
      <c r="D300" s="85" t="s">
        <v>3308</v>
      </c>
      <c r="E300" s="151">
        <f>SUM(E294:E299)</f>
        <v>0</v>
      </c>
      <c r="F300" s="151">
        <f>SUM(F294:F299)</f>
        <v>0</v>
      </c>
      <c r="H300" s="40"/>
      <c r="I300" s="39"/>
      <c r="J300" s="39"/>
      <c r="K300" s="22"/>
    </row>
    <row r="301" spans="1:11">
      <c r="A301" s="29" t="s">
        <v>690</v>
      </c>
      <c r="B301" s="29"/>
      <c r="C301" s="29"/>
      <c r="D301" s="142" t="s">
        <v>3047</v>
      </c>
      <c r="E301" s="146"/>
      <c r="F301" s="146"/>
      <c r="H301" s="40"/>
      <c r="I301" s="39"/>
      <c r="J301" s="39"/>
      <c r="K301" s="22"/>
    </row>
    <row r="302" spans="1:11">
      <c r="A302" s="29" t="s">
        <v>691</v>
      </c>
      <c r="B302" s="29"/>
      <c r="C302" s="29"/>
      <c r="D302" s="159" t="s">
        <v>3309</v>
      </c>
      <c r="E302" s="151">
        <f>E292+E300+E301</f>
        <v>0</v>
      </c>
      <c r="F302" s="151">
        <f>F292+F300+F301</f>
        <v>0</v>
      </c>
      <c r="G302" s="57" t="s">
        <v>2654</v>
      </c>
      <c r="H302" s="40"/>
      <c r="I302" s="39"/>
      <c r="J302" s="39"/>
      <c r="K302" s="22"/>
    </row>
    <row r="303" spans="1:11" hidden="1">
      <c r="A303" s="29"/>
      <c r="B303" s="29"/>
      <c r="C303" s="29" t="s">
        <v>440</v>
      </c>
      <c r="D303" s="22"/>
      <c r="E303" s="22"/>
      <c r="F303" s="22"/>
      <c r="G303" s="39"/>
      <c r="H303" s="40"/>
      <c r="I303" s="39"/>
      <c r="J303" s="39"/>
      <c r="K303" s="22"/>
    </row>
    <row r="304" spans="1:11" hidden="1">
      <c r="A304" s="29"/>
      <c r="B304" s="29"/>
      <c r="C304" s="29" t="s">
        <v>460</v>
      </c>
      <c r="D304" s="29"/>
      <c r="E304" s="29"/>
      <c r="F304" s="29"/>
      <c r="G304" s="40"/>
      <c r="H304" s="40" t="s">
        <v>461</v>
      </c>
      <c r="I304" s="39"/>
      <c r="J304" s="39"/>
      <c r="K304" s="22"/>
    </row>
    <row r="305" spans="1:11" hidden="1">
      <c r="A305" s="22"/>
      <c r="B305" s="22"/>
      <c r="C305" s="22"/>
      <c r="D305" s="22"/>
      <c r="E305" s="39"/>
      <c r="F305" s="39"/>
      <c r="G305" s="39"/>
      <c r="H305" s="39"/>
      <c r="I305" s="22"/>
      <c r="J305" s="22"/>
    </row>
    <row r="306" spans="1:11" hidden="1">
      <c r="A306" s="22"/>
      <c r="B306" s="22"/>
      <c r="C306" s="22"/>
      <c r="D306" s="22"/>
      <c r="E306" s="39"/>
      <c r="F306" s="39"/>
      <c r="G306" s="39"/>
      <c r="H306" s="39"/>
      <c r="I306" s="22"/>
      <c r="J306" s="22"/>
    </row>
    <row r="307" spans="1:11" hidden="1">
      <c r="A307" s="22"/>
      <c r="B307" s="22"/>
      <c r="C307" s="22"/>
      <c r="D307" s="22"/>
      <c r="E307" s="39"/>
      <c r="F307" s="39"/>
      <c r="G307" s="39"/>
      <c r="H307" s="39"/>
      <c r="I307" s="22"/>
      <c r="J307" s="22"/>
    </row>
    <row r="308" spans="1:11" ht="24.95" customHeight="1">
      <c r="A308" s="29"/>
      <c r="B308" s="29" t="b">
        <v>1</v>
      </c>
      <c r="C308" s="34" t="s">
        <v>2490</v>
      </c>
      <c r="D308" s="29"/>
      <c r="E308" s="29"/>
      <c r="F308" s="29"/>
      <c r="G308" s="40"/>
      <c r="H308" s="40"/>
      <c r="I308" s="39"/>
      <c r="J308" s="39"/>
      <c r="K308" s="22"/>
    </row>
    <row r="309" spans="1:11" hidden="1">
      <c r="A309" s="29"/>
      <c r="B309" s="29"/>
      <c r="C309" s="29"/>
      <c r="D309" s="29"/>
      <c r="E309" s="29"/>
      <c r="F309" s="29"/>
      <c r="G309" s="40"/>
      <c r="H309" s="40"/>
      <c r="I309" s="39"/>
      <c r="J309" s="39"/>
      <c r="K309" s="22"/>
    </row>
    <row r="310" spans="1:11" hidden="1">
      <c r="A310" s="29"/>
      <c r="B310" s="29"/>
      <c r="C310" s="29"/>
      <c r="D310" s="29"/>
      <c r="E310" s="29">
        <v>0</v>
      </c>
      <c r="F310" s="29" t="s">
        <v>2520</v>
      </c>
      <c r="G310" s="40"/>
      <c r="H310" s="40"/>
      <c r="I310" s="39"/>
      <c r="J310" s="39"/>
      <c r="K310" s="22"/>
    </row>
    <row r="311" spans="1:11">
      <c r="A311" s="29"/>
      <c r="B311" s="29"/>
      <c r="C311" s="29" t="s">
        <v>438</v>
      </c>
      <c r="D311" s="29" t="s">
        <v>439</v>
      </c>
      <c r="E311" s="29"/>
      <c r="F311" s="29"/>
      <c r="G311" s="40" t="s">
        <v>440</v>
      </c>
      <c r="H311" s="40" t="s">
        <v>441</v>
      </c>
      <c r="I311" s="39"/>
      <c r="J311" s="39"/>
      <c r="K311" s="22"/>
    </row>
    <row r="312" spans="1:11" ht="24.95" customHeight="1">
      <c r="A312" s="29"/>
      <c r="B312" s="29"/>
      <c r="C312" s="29" t="s">
        <v>442</v>
      </c>
      <c r="D312" s="24" t="s">
        <v>3012</v>
      </c>
      <c r="E312" s="73" t="s">
        <v>3030</v>
      </c>
      <c r="F312" s="73" t="s">
        <v>3030</v>
      </c>
      <c r="G312" s="39"/>
      <c r="H312" s="40"/>
      <c r="I312" s="39"/>
      <c r="J312" s="39"/>
      <c r="K312" s="22"/>
    </row>
    <row r="313" spans="1:11" ht="25.5">
      <c r="A313" s="30"/>
      <c r="B313" s="30"/>
      <c r="C313" s="30" t="s">
        <v>443</v>
      </c>
      <c r="D313" s="24"/>
      <c r="E313" s="53" t="str">
        <f>TEXT(DATE(MID(E316,7,4),MID(E316,4,2),MID(E316,1,2)),"dd/MM/yyyy")&amp;" - "&amp;TEXT(DATE(MID(E317,7,4),MID(E317,4,2),MID(E317,1,2)),"dd/MM/yyyy")</f>
        <v>01/01/2019 - 31/03/2019</v>
      </c>
      <c r="F313" s="53" t="str">
        <f>TEXT(DATE(MID(F316,7,4),MID(F316,4,2),MID(F316,1,2)),"dd/MM/yyyy")&amp;" - "&amp;TEXT(DATE(MID(F317,7,4),MID(F317,4,2),MID(F317,1,2)),"dd/MM/yyyy")</f>
        <v>01/01/2018 - 31/12/2018</v>
      </c>
      <c r="G313" s="45"/>
      <c r="H313" s="48"/>
      <c r="I313" s="45"/>
      <c r="J313" s="45"/>
      <c r="K313" s="31"/>
    </row>
    <row r="314" spans="1:11" ht="24.95" customHeight="1">
      <c r="A314" s="30"/>
      <c r="B314" s="30"/>
      <c r="C314" s="30" t="s">
        <v>444</v>
      </c>
      <c r="D314" s="24"/>
      <c r="E314" s="26" t="str">
        <f>StartUp!$E$8</f>
        <v>JOD</v>
      </c>
      <c r="F314" s="26" t="str">
        <f>StartUp!$E$8</f>
        <v>JOD</v>
      </c>
      <c r="G314" s="45"/>
      <c r="H314" s="48"/>
      <c r="I314" s="45"/>
      <c r="J314" s="45"/>
      <c r="K314" s="31"/>
    </row>
    <row r="315" spans="1:11" ht="24.95" customHeight="1">
      <c r="A315" s="30"/>
      <c r="B315" s="30" t="s">
        <v>2519</v>
      </c>
      <c r="C315" s="30" t="s">
        <v>473</v>
      </c>
      <c r="D315" s="158"/>
      <c r="E315" s="70" t="s">
        <v>433</v>
      </c>
      <c r="F315" s="70" t="s">
        <v>3330</v>
      </c>
      <c r="G315" s="45"/>
      <c r="H315" s="48"/>
      <c r="I315" s="45"/>
      <c r="J315" s="45"/>
      <c r="K315" s="31"/>
    </row>
    <row r="316" spans="1:11" ht="24.95" hidden="1" customHeight="1">
      <c r="A316" s="30"/>
      <c r="B316" s="30"/>
      <c r="C316" s="30" t="s">
        <v>445</v>
      </c>
      <c r="D316" s="27"/>
      <c r="E316" s="28" t="s">
        <v>429</v>
      </c>
      <c r="F316" s="28" t="s">
        <v>435</v>
      </c>
      <c r="G316" s="45"/>
      <c r="H316" s="48"/>
      <c r="I316" s="45"/>
      <c r="J316" s="45"/>
      <c r="K316" s="31"/>
    </row>
    <row r="317" spans="1:11" ht="24.95" hidden="1" customHeight="1">
      <c r="A317" s="30"/>
      <c r="B317" s="30"/>
      <c r="C317" s="30" t="s">
        <v>446</v>
      </c>
      <c r="D317" s="27"/>
      <c r="E317" s="28" t="s">
        <v>430</v>
      </c>
      <c r="F317" s="28" t="s">
        <v>2468</v>
      </c>
      <c r="G317" s="45"/>
      <c r="H317" s="48"/>
      <c r="I317" s="45"/>
      <c r="J317" s="45"/>
      <c r="K317" s="31"/>
    </row>
    <row r="318" spans="1:11">
      <c r="A318" s="29"/>
      <c r="B318" s="29"/>
      <c r="C318" s="29" t="s">
        <v>440</v>
      </c>
      <c r="D318" s="76"/>
      <c r="E318" s="22"/>
      <c r="F318" s="22"/>
      <c r="G318" s="39"/>
      <c r="H318" s="40"/>
      <c r="I318" s="39"/>
      <c r="J318" s="39"/>
      <c r="K318" s="22"/>
    </row>
    <row r="319" spans="1:11">
      <c r="A319" s="29"/>
      <c r="B319" s="29"/>
      <c r="C319" s="29"/>
      <c r="D319" s="82" t="s">
        <v>3304</v>
      </c>
      <c r="E319" s="87"/>
      <c r="F319" s="87"/>
      <c r="G319" s="39"/>
      <c r="H319" s="40"/>
      <c r="I319" s="39"/>
      <c r="J319" s="39"/>
      <c r="K319" s="22"/>
    </row>
    <row r="320" spans="1:11">
      <c r="A320" s="29" t="s">
        <v>692</v>
      </c>
      <c r="B320" s="29"/>
      <c r="C320" s="29"/>
      <c r="D320" s="142" t="s">
        <v>3097</v>
      </c>
      <c r="E320" s="146"/>
      <c r="F320" s="146"/>
      <c r="H320" s="40"/>
      <c r="I320" s="39"/>
      <c r="J320" s="39"/>
      <c r="K320" s="22"/>
    </row>
    <row r="321" spans="1:11">
      <c r="A321" s="29" t="s">
        <v>693</v>
      </c>
      <c r="B321" s="29"/>
      <c r="C321" s="29"/>
      <c r="D321" s="142" t="s">
        <v>3098</v>
      </c>
      <c r="E321" s="146"/>
      <c r="F321" s="146"/>
      <c r="H321" s="40"/>
      <c r="I321" s="39"/>
      <c r="J321" s="39"/>
      <c r="K321" s="22"/>
    </row>
    <row r="322" spans="1:11">
      <c r="A322" s="29" t="s">
        <v>694</v>
      </c>
      <c r="B322" s="29"/>
      <c r="C322" s="29"/>
      <c r="D322" s="142" t="s">
        <v>3099</v>
      </c>
      <c r="E322" s="146"/>
      <c r="F322" s="146"/>
      <c r="H322" s="40"/>
      <c r="I322" s="39"/>
      <c r="J322" s="39"/>
      <c r="K322" s="22"/>
    </row>
    <row r="323" spans="1:11">
      <c r="A323" s="29" t="s">
        <v>695</v>
      </c>
      <c r="B323" s="29"/>
      <c r="C323" s="29"/>
      <c r="D323" s="142" t="s">
        <v>3100</v>
      </c>
      <c r="E323" s="146"/>
      <c r="F323" s="146"/>
      <c r="H323" s="40"/>
      <c r="I323" s="39"/>
      <c r="J323" s="39"/>
      <c r="K323" s="22"/>
    </row>
    <row r="324" spans="1:11">
      <c r="A324" s="29" t="s">
        <v>696</v>
      </c>
      <c r="B324" s="29"/>
      <c r="C324" s="29"/>
      <c r="D324" s="142" t="s">
        <v>3101</v>
      </c>
      <c r="E324" s="146"/>
      <c r="F324" s="146"/>
      <c r="H324" s="40"/>
      <c r="I324" s="39"/>
      <c r="J324" s="39"/>
      <c r="K324" s="22"/>
    </row>
    <row r="325" spans="1:11">
      <c r="A325" s="29" t="s">
        <v>697</v>
      </c>
      <c r="B325" s="29"/>
      <c r="C325" s="29"/>
      <c r="D325" s="142" t="s">
        <v>3102</v>
      </c>
      <c r="E325" s="146"/>
      <c r="F325" s="146"/>
      <c r="H325" s="40"/>
      <c r="I325" s="39"/>
      <c r="J325" s="39"/>
      <c r="K325" s="22"/>
    </row>
    <row r="326" spans="1:11">
      <c r="A326" s="29" t="s">
        <v>698</v>
      </c>
      <c r="B326" s="29"/>
      <c r="C326" s="29"/>
      <c r="D326" s="142" t="s">
        <v>3305</v>
      </c>
      <c r="E326" s="151">
        <f>SUM(E320:E324)-E325</f>
        <v>0</v>
      </c>
      <c r="F326" s="151">
        <f>SUM(F320:F324)-F325</f>
        <v>0</v>
      </c>
      <c r="G326" s="57" t="s">
        <v>2654</v>
      </c>
      <c r="H326" s="40"/>
      <c r="I326" s="39"/>
      <c r="J326" s="39"/>
      <c r="K326" s="22"/>
    </row>
    <row r="327" spans="1:11" hidden="1">
      <c r="A327" s="29"/>
      <c r="B327" s="29"/>
      <c r="C327" s="29" t="s">
        <v>440</v>
      </c>
      <c r="D327" s="22"/>
      <c r="E327" s="22"/>
      <c r="F327" s="22"/>
      <c r="G327" s="39"/>
      <c r="H327" s="40"/>
      <c r="I327" s="39"/>
      <c r="J327" s="39"/>
      <c r="K327" s="22"/>
    </row>
    <row r="328" spans="1:11" hidden="1">
      <c r="A328" s="29"/>
      <c r="B328" s="29"/>
      <c r="C328" s="29" t="s">
        <v>460</v>
      </c>
      <c r="D328" s="29"/>
      <c r="E328" s="29"/>
      <c r="F328" s="29"/>
      <c r="G328" s="40"/>
      <c r="H328" s="40" t="s">
        <v>461</v>
      </c>
      <c r="I328" s="39"/>
      <c r="J328" s="39"/>
      <c r="K328" s="22"/>
    </row>
    <row r="329" spans="1:11" hidden="1">
      <c r="A329" s="22"/>
      <c r="B329" s="22"/>
      <c r="C329" s="22"/>
      <c r="D329" s="22"/>
      <c r="E329" s="39"/>
      <c r="F329" s="39"/>
      <c r="G329" s="39"/>
      <c r="H329" s="39"/>
      <c r="I329" s="22"/>
      <c r="J329" s="22"/>
    </row>
    <row r="330" spans="1:11" hidden="1">
      <c r="A330" s="22"/>
      <c r="B330" s="22"/>
      <c r="C330" s="22"/>
      <c r="D330" s="22"/>
      <c r="E330" s="39"/>
      <c r="F330" s="39"/>
      <c r="G330" s="39"/>
      <c r="H330" s="39"/>
      <c r="I330" s="22"/>
      <c r="J330" s="22"/>
    </row>
    <row r="331" spans="1:11" hidden="1">
      <c r="A331" s="22"/>
      <c r="B331" s="22"/>
      <c r="C331" s="22"/>
      <c r="D331" s="22"/>
      <c r="E331" s="39"/>
      <c r="F331" s="39"/>
      <c r="G331" s="39"/>
      <c r="H331" s="39"/>
      <c r="I331" s="22"/>
      <c r="J331" s="22"/>
    </row>
    <row r="332" spans="1:11" ht="24.95" customHeight="1">
      <c r="A332" s="29"/>
      <c r="B332" s="29" t="b">
        <v>1</v>
      </c>
      <c r="C332" s="34" t="s">
        <v>2489</v>
      </c>
      <c r="D332" s="29"/>
      <c r="E332" s="29"/>
      <c r="F332" s="29"/>
      <c r="G332" s="40"/>
      <c r="H332" s="40"/>
      <c r="I332" s="39"/>
      <c r="J332" s="39"/>
      <c r="K332" s="22"/>
    </row>
    <row r="333" spans="1:11" hidden="1">
      <c r="A333" s="29"/>
      <c r="B333" s="29"/>
      <c r="C333" s="29"/>
      <c r="D333" s="29"/>
      <c r="E333" s="29"/>
      <c r="F333" s="29"/>
      <c r="G333" s="40"/>
      <c r="H333" s="40"/>
      <c r="I333" s="39"/>
      <c r="J333" s="39"/>
      <c r="K333" s="22"/>
    </row>
    <row r="334" spans="1:11" hidden="1">
      <c r="A334" s="29"/>
      <c r="B334" s="29"/>
      <c r="C334" s="29"/>
      <c r="D334" s="29"/>
      <c r="E334" s="29">
        <v>0</v>
      </c>
      <c r="F334" s="29" t="s">
        <v>2520</v>
      </c>
      <c r="G334" s="40"/>
      <c r="H334" s="40"/>
      <c r="I334" s="39"/>
      <c r="J334" s="39"/>
      <c r="K334" s="22"/>
    </row>
    <row r="335" spans="1:11">
      <c r="A335" s="29"/>
      <c r="B335" s="29"/>
      <c r="C335" s="29" t="s">
        <v>438</v>
      </c>
      <c r="D335" s="29" t="s">
        <v>439</v>
      </c>
      <c r="E335" s="29"/>
      <c r="F335" s="29"/>
      <c r="G335" s="40" t="s">
        <v>440</v>
      </c>
      <c r="H335" s="40" t="s">
        <v>441</v>
      </c>
      <c r="I335" s="39"/>
      <c r="J335" s="39"/>
      <c r="K335" s="22"/>
    </row>
    <row r="336" spans="1:11" ht="24.95" customHeight="1">
      <c r="A336" s="29"/>
      <c r="B336" s="29"/>
      <c r="C336" s="29" t="s">
        <v>442</v>
      </c>
      <c r="D336" s="24" t="s">
        <v>3012</v>
      </c>
      <c r="E336" s="73" t="s">
        <v>3030</v>
      </c>
      <c r="F336" s="73" t="s">
        <v>3030</v>
      </c>
      <c r="G336" s="39"/>
      <c r="H336" s="40"/>
      <c r="I336" s="39"/>
      <c r="J336" s="39"/>
      <c r="K336" s="22"/>
    </row>
    <row r="337" spans="1:11" ht="25.5">
      <c r="A337" s="30"/>
      <c r="B337" s="30"/>
      <c r="C337" s="30" t="s">
        <v>443</v>
      </c>
      <c r="D337" s="24"/>
      <c r="E337" s="53" t="str">
        <f>TEXT(DATE(MID(E340,7,4),MID(E340,4,2),MID(E340,1,2)),"dd/MM/yyyy")&amp;" - "&amp;TEXT(DATE(MID(E341,7,4),MID(E341,4,2),MID(E341,1,2)),"dd/MM/yyyy")</f>
        <v>01/01/2019 - 31/03/2019</v>
      </c>
      <c r="F337" s="53" t="str">
        <f>TEXT(DATE(MID(F340,7,4),MID(F340,4,2),MID(F340,1,2)),"dd/MM/yyyy")&amp;" - "&amp;TEXT(DATE(MID(F341,7,4),MID(F341,4,2),MID(F341,1,2)),"dd/MM/yyyy")</f>
        <v>01/01/2018 - 31/12/2018</v>
      </c>
      <c r="G337" s="45"/>
      <c r="H337" s="48"/>
      <c r="I337" s="45"/>
      <c r="J337" s="45"/>
      <c r="K337" s="31"/>
    </row>
    <row r="338" spans="1:11" ht="24.95" customHeight="1">
      <c r="A338" s="30"/>
      <c r="B338" s="30"/>
      <c r="C338" s="30" t="s">
        <v>444</v>
      </c>
      <c r="D338" s="24"/>
      <c r="E338" s="26" t="str">
        <f>StartUp!$E$8</f>
        <v>JOD</v>
      </c>
      <c r="F338" s="26" t="str">
        <f>StartUp!$E$8</f>
        <v>JOD</v>
      </c>
      <c r="G338" s="45"/>
      <c r="H338" s="48"/>
      <c r="I338" s="45"/>
      <c r="J338" s="45"/>
      <c r="K338" s="31"/>
    </row>
    <row r="339" spans="1:11" ht="24.95" customHeight="1">
      <c r="A339" s="30"/>
      <c r="B339" s="30" t="s">
        <v>2519</v>
      </c>
      <c r="C339" s="30" t="s">
        <v>473</v>
      </c>
      <c r="D339" s="158"/>
      <c r="E339" s="70" t="s">
        <v>433</v>
      </c>
      <c r="F339" s="70" t="s">
        <v>3330</v>
      </c>
      <c r="G339" s="45"/>
      <c r="H339" s="48"/>
      <c r="I339" s="45"/>
      <c r="J339" s="45"/>
      <c r="K339" s="31"/>
    </row>
    <row r="340" spans="1:11" ht="24.95" hidden="1" customHeight="1">
      <c r="A340" s="30"/>
      <c r="B340" s="30"/>
      <c r="C340" s="30" t="s">
        <v>445</v>
      </c>
      <c r="D340" s="27"/>
      <c r="E340" s="28" t="s">
        <v>429</v>
      </c>
      <c r="F340" s="28" t="s">
        <v>435</v>
      </c>
      <c r="G340" s="45"/>
      <c r="H340" s="48"/>
      <c r="I340" s="45"/>
      <c r="J340" s="45"/>
      <c r="K340" s="31"/>
    </row>
    <row r="341" spans="1:11" ht="24.95" hidden="1" customHeight="1">
      <c r="A341" s="30"/>
      <c r="B341" s="30"/>
      <c r="C341" s="30" t="s">
        <v>446</v>
      </c>
      <c r="D341" s="27"/>
      <c r="E341" s="28" t="s">
        <v>430</v>
      </c>
      <c r="F341" s="28" t="s">
        <v>2468</v>
      </c>
      <c r="G341" s="45"/>
      <c r="H341" s="48"/>
      <c r="I341" s="45"/>
      <c r="J341" s="45"/>
      <c r="K341" s="31"/>
    </row>
    <row r="342" spans="1:11">
      <c r="A342" s="29"/>
      <c r="B342" s="29"/>
      <c r="C342" s="29" t="s">
        <v>440</v>
      </c>
      <c r="D342" s="76"/>
      <c r="E342" s="22"/>
      <c r="F342" s="22"/>
      <c r="G342" s="39"/>
      <c r="H342" s="40"/>
      <c r="I342" s="39"/>
      <c r="J342" s="39"/>
      <c r="K342" s="22"/>
    </row>
    <row r="343" spans="1:11">
      <c r="A343" s="29"/>
      <c r="B343" s="29"/>
      <c r="C343" s="29"/>
      <c r="D343" s="82" t="s">
        <v>3267</v>
      </c>
      <c r="E343" s="87"/>
      <c r="F343" s="87"/>
      <c r="G343" s="39"/>
      <c r="H343" s="40"/>
      <c r="I343" s="39"/>
      <c r="J343" s="39"/>
      <c r="K343" s="22"/>
    </row>
    <row r="344" spans="1:11">
      <c r="A344" s="29" t="s">
        <v>699</v>
      </c>
      <c r="B344" s="29"/>
      <c r="C344" s="29"/>
      <c r="D344" s="142" t="s">
        <v>3268</v>
      </c>
      <c r="E344" s="146"/>
      <c r="F344" s="146"/>
      <c r="H344" s="40"/>
      <c r="I344" s="39"/>
      <c r="J344" s="39"/>
      <c r="K344" s="22"/>
    </row>
    <row r="345" spans="1:11">
      <c r="A345" s="29" t="s">
        <v>700</v>
      </c>
      <c r="B345" s="29"/>
      <c r="C345" s="29"/>
      <c r="D345" s="142" t="s">
        <v>3269</v>
      </c>
      <c r="E345" s="146"/>
      <c r="F345" s="146"/>
      <c r="H345" s="40"/>
      <c r="I345" s="39"/>
      <c r="J345" s="39"/>
      <c r="K345" s="22"/>
    </row>
    <row r="346" spans="1:11">
      <c r="A346" s="29" t="s">
        <v>701</v>
      </c>
      <c r="B346" s="29"/>
      <c r="C346" s="29"/>
      <c r="D346" s="142" t="s">
        <v>3014</v>
      </c>
      <c r="E346" s="146"/>
      <c r="F346" s="146"/>
      <c r="H346" s="40"/>
      <c r="I346" s="39"/>
      <c r="J346" s="39"/>
      <c r="K346" s="22"/>
    </row>
    <row r="347" spans="1:11">
      <c r="A347" s="29" t="s">
        <v>702</v>
      </c>
      <c r="B347" s="29"/>
      <c r="C347" s="29"/>
      <c r="D347" s="142" t="s">
        <v>3270</v>
      </c>
      <c r="E347" s="146"/>
      <c r="F347" s="146"/>
      <c r="H347" s="40"/>
      <c r="I347" s="39"/>
      <c r="J347" s="39"/>
      <c r="K347" s="22"/>
    </row>
    <row r="348" spans="1:11">
      <c r="A348" s="29" t="s">
        <v>703</v>
      </c>
      <c r="B348" s="29"/>
      <c r="C348" s="29"/>
      <c r="D348" s="142" t="s">
        <v>3271</v>
      </c>
      <c r="E348" s="146"/>
      <c r="F348" s="146"/>
      <c r="H348" s="40"/>
      <c r="I348" s="39"/>
      <c r="J348" s="39"/>
      <c r="K348" s="22"/>
    </row>
    <row r="349" spans="1:11">
      <c r="A349" s="29" t="s">
        <v>704</v>
      </c>
      <c r="B349" s="29"/>
      <c r="C349" s="29"/>
      <c r="D349" s="142" t="s">
        <v>3272</v>
      </c>
      <c r="E349" s="146"/>
      <c r="F349" s="146"/>
      <c r="H349" s="40"/>
      <c r="I349" s="39"/>
      <c r="J349" s="39"/>
      <c r="K349" s="22"/>
    </row>
    <row r="350" spans="1:11">
      <c r="A350" s="29" t="s">
        <v>705</v>
      </c>
      <c r="B350" s="29"/>
      <c r="C350" s="29"/>
      <c r="D350" s="142" t="s">
        <v>3273</v>
      </c>
      <c r="E350" s="146"/>
      <c r="F350" s="146"/>
      <c r="H350" s="40"/>
      <c r="I350" s="39"/>
      <c r="J350" s="39"/>
      <c r="K350" s="22"/>
    </row>
    <row r="351" spans="1:11">
      <c r="A351" s="29" t="s">
        <v>706</v>
      </c>
      <c r="B351" s="29"/>
      <c r="C351" s="29"/>
      <c r="D351" s="142" t="s">
        <v>3017</v>
      </c>
      <c r="E351" s="146"/>
      <c r="F351" s="146"/>
      <c r="H351" s="40"/>
      <c r="I351" s="39"/>
      <c r="J351" s="39"/>
      <c r="K351" s="22"/>
    </row>
    <row r="352" spans="1:11">
      <c r="A352" s="29" t="s">
        <v>707</v>
      </c>
      <c r="B352" s="29"/>
      <c r="C352" s="29"/>
      <c r="D352" s="142" t="s">
        <v>3274</v>
      </c>
      <c r="E352" s="146"/>
      <c r="F352" s="146"/>
      <c r="H352" s="40"/>
      <c r="I352" s="39"/>
      <c r="J352" s="39"/>
      <c r="K352" s="22"/>
    </row>
    <row r="353" spans="1:11">
      <c r="A353" s="29" t="s">
        <v>708</v>
      </c>
      <c r="B353" s="29"/>
      <c r="C353" s="29"/>
      <c r="D353" s="142" t="s">
        <v>3018</v>
      </c>
      <c r="E353" s="146"/>
      <c r="F353" s="146"/>
      <c r="H353" s="40"/>
      <c r="I353" s="39"/>
      <c r="J353" s="39"/>
      <c r="K353" s="22"/>
    </row>
    <row r="354" spans="1:11">
      <c r="A354" s="29" t="s">
        <v>709</v>
      </c>
      <c r="B354" s="29"/>
      <c r="C354" s="29"/>
      <c r="D354" s="142" t="s">
        <v>3275</v>
      </c>
      <c r="E354" s="146"/>
      <c r="F354" s="146"/>
      <c r="H354" s="40"/>
      <c r="I354" s="39"/>
      <c r="J354" s="39"/>
      <c r="K354" s="22"/>
    </row>
    <row r="355" spans="1:11">
      <c r="A355" s="29" t="s">
        <v>710</v>
      </c>
      <c r="B355" s="29"/>
      <c r="C355" s="29"/>
      <c r="D355" s="142" t="s">
        <v>3276</v>
      </c>
      <c r="E355" s="146"/>
      <c r="F355" s="146"/>
      <c r="H355" s="40"/>
      <c r="I355" s="39"/>
      <c r="J355" s="39"/>
      <c r="K355" s="22"/>
    </row>
    <row r="356" spans="1:11">
      <c r="A356" s="29" t="s">
        <v>711</v>
      </c>
      <c r="B356" s="29"/>
      <c r="C356" s="29"/>
      <c r="D356" s="142" t="s">
        <v>3277</v>
      </c>
      <c r="E356" s="146"/>
      <c r="F356" s="146"/>
      <c r="H356" s="40"/>
      <c r="I356" s="39"/>
      <c r="J356" s="39"/>
      <c r="K356" s="22"/>
    </row>
    <row r="357" spans="1:11">
      <c r="A357" s="29" t="s">
        <v>712</v>
      </c>
      <c r="B357" s="29"/>
      <c r="C357" s="29"/>
      <c r="D357" s="142" t="s">
        <v>3278</v>
      </c>
      <c r="E357" s="146"/>
      <c r="F357" s="146"/>
      <c r="H357" s="40"/>
      <c r="I357" s="39"/>
      <c r="J357" s="39"/>
      <c r="K357" s="22"/>
    </row>
    <row r="358" spans="1:11">
      <c r="A358" s="29" t="s">
        <v>713</v>
      </c>
      <c r="B358" s="29"/>
      <c r="C358" s="29"/>
      <c r="D358" s="142" t="s">
        <v>3279</v>
      </c>
      <c r="E358" s="146"/>
      <c r="F358" s="146"/>
      <c r="H358" s="40"/>
      <c r="I358" s="39"/>
      <c r="J358" s="39"/>
      <c r="K358" s="22"/>
    </row>
    <row r="359" spans="1:11">
      <c r="A359" s="29" t="s">
        <v>714</v>
      </c>
      <c r="B359" s="29"/>
      <c r="C359" s="29"/>
      <c r="D359" s="142" t="s">
        <v>3280</v>
      </c>
      <c r="E359" s="146"/>
      <c r="F359" s="146"/>
      <c r="H359" s="40"/>
      <c r="I359" s="39"/>
      <c r="J359" s="39"/>
      <c r="K359" s="22"/>
    </row>
    <row r="360" spans="1:11">
      <c r="A360" s="29" t="s">
        <v>715</v>
      </c>
      <c r="B360" s="29"/>
      <c r="C360" s="29"/>
      <c r="D360" s="142" t="s">
        <v>3097</v>
      </c>
      <c r="E360" s="146"/>
      <c r="F360" s="146"/>
      <c r="H360" s="40"/>
      <c r="I360" s="39"/>
      <c r="J360" s="39"/>
      <c r="K360" s="22"/>
    </row>
    <row r="361" spans="1:11">
      <c r="A361" s="29" t="s">
        <v>716</v>
      </c>
      <c r="B361" s="29"/>
      <c r="C361" s="29"/>
      <c r="D361" s="142" t="s">
        <v>3281</v>
      </c>
      <c r="E361" s="146"/>
      <c r="F361" s="146"/>
      <c r="H361" s="40"/>
      <c r="I361" s="39"/>
      <c r="J361" s="39"/>
      <c r="K361" s="22"/>
    </row>
    <row r="362" spans="1:11">
      <c r="A362" s="29" t="s">
        <v>717</v>
      </c>
      <c r="B362" s="29"/>
      <c r="C362" s="29"/>
      <c r="D362" s="142" t="s">
        <v>3282</v>
      </c>
      <c r="E362" s="146"/>
      <c r="F362" s="146"/>
      <c r="H362" s="40"/>
      <c r="I362" s="39"/>
      <c r="J362" s="39"/>
      <c r="K362" s="22"/>
    </row>
    <row r="363" spans="1:11">
      <c r="A363" s="29" t="s">
        <v>718</v>
      </c>
      <c r="B363" s="29"/>
      <c r="C363" s="29"/>
      <c r="D363" s="142" t="s">
        <v>3283</v>
      </c>
      <c r="E363" s="146"/>
      <c r="F363" s="146"/>
      <c r="H363" s="40"/>
      <c r="I363" s="39"/>
      <c r="J363" s="39"/>
      <c r="K363" s="22"/>
    </row>
    <row r="364" spans="1:11">
      <c r="A364" s="29" t="s">
        <v>719</v>
      </c>
      <c r="B364" s="29"/>
      <c r="C364" s="29"/>
      <c r="D364" s="142" t="s">
        <v>3284</v>
      </c>
      <c r="E364" s="146"/>
      <c r="F364" s="146"/>
      <c r="H364" s="40"/>
      <c r="I364" s="39"/>
      <c r="J364" s="39"/>
      <c r="K364" s="22"/>
    </row>
    <row r="365" spans="1:11">
      <c r="A365" s="29" t="s">
        <v>720</v>
      </c>
      <c r="B365" s="29"/>
      <c r="C365" s="29"/>
      <c r="D365" s="142" t="s">
        <v>3285</v>
      </c>
      <c r="E365" s="146"/>
      <c r="F365" s="146"/>
      <c r="H365" s="40"/>
      <c r="I365" s="39"/>
      <c r="J365" s="39"/>
      <c r="K365" s="22"/>
    </row>
    <row r="366" spans="1:11">
      <c r="A366" s="29" t="s">
        <v>721</v>
      </c>
      <c r="B366" s="29"/>
      <c r="C366" s="29"/>
      <c r="D366" s="142" t="s">
        <v>3286</v>
      </c>
      <c r="E366" s="146"/>
      <c r="F366" s="146"/>
      <c r="H366" s="40"/>
      <c r="I366" s="39"/>
      <c r="J366" s="39"/>
      <c r="K366" s="22"/>
    </row>
    <row r="367" spans="1:11">
      <c r="A367" s="29" t="s">
        <v>722</v>
      </c>
      <c r="B367" s="29"/>
      <c r="C367" s="29"/>
      <c r="D367" s="142" t="s">
        <v>3287</v>
      </c>
      <c r="E367" s="146"/>
      <c r="F367" s="146"/>
      <c r="H367" s="40"/>
      <c r="I367" s="39"/>
      <c r="J367" s="39"/>
      <c r="K367" s="22"/>
    </row>
    <row r="368" spans="1:11">
      <c r="A368" s="29" t="s">
        <v>723</v>
      </c>
      <c r="B368" s="29"/>
      <c r="C368" s="29"/>
      <c r="D368" s="142" t="s">
        <v>3288</v>
      </c>
      <c r="E368" s="146"/>
      <c r="F368" s="146"/>
      <c r="H368" s="40"/>
      <c r="I368" s="39"/>
      <c r="J368" s="39"/>
      <c r="K368" s="22"/>
    </row>
    <row r="369" spans="1:11">
      <c r="A369" s="29" t="s">
        <v>724</v>
      </c>
      <c r="B369" s="29"/>
      <c r="C369" s="29"/>
      <c r="D369" s="142" t="s">
        <v>3289</v>
      </c>
      <c r="E369" s="146"/>
      <c r="F369" s="146"/>
      <c r="H369" s="40"/>
      <c r="I369" s="39"/>
      <c r="J369" s="39"/>
      <c r="K369" s="22"/>
    </row>
    <row r="370" spans="1:11">
      <c r="A370" s="29" t="s">
        <v>725</v>
      </c>
      <c r="B370" s="29"/>
      <c r="C370" s="29"/>
      <c r="D370" s="142" t="s">
        <v>3290</v>
      </c>
      <c r="E370" s="146"/>
      <c r="F370" s="146"/>
      <c r="H370" s="40"/>
      <c r="I370" s="39"/>
      <c r="J370" s="39"/>
      <c r="K370" s="22"/>
    </row>
    <row r="371" spans="1:11">
      <c r="A371" s="29" t="s">
        <v>726</v>
      </c>
      <c r="B371" s="29"/>
      <c r="C371" s="29"/>
      <c r="D371" s="142" t="s">
        <v>3291</v>
      </c>
      <c r="E371" s="146"/>
      <c r="F371" s="146"/>
      <c r="H371" s="40"/>
      <c r="I371" s="39"/>
      <c r="J371" s="39"/>
      <c r="K371" s="22"/>
    </row>
    <row r="372" spans="1:11">
      <c r="A372" s="29" t="s">
        <v>727</v>
      </c>
      <c r="B372" s="29"/>
      <c r="C372" s="29"/>
      <c r="D372" s="142" t="s">
        <v>3292</v>
      </c>
      <c r="E372" s="146"/>
      <c r="F372" s="146"/>
      <c r="H372" s="40"/>
      <c r="I372" s="39"/>
      <c r="J372" s="39"/>
      <c r="K372" s="22"/>
    </row>
    <row r="373" spans="1:11">
      <c r="A373" s="29" t="s">
        <v>728</v>
      </c>
      <c r="B373" s="29"/>
      <c r="C373" s="29"/>
      <c r="D373" s="142" t="s">
        <v>3293</v>
      </c>
      <c r="E373" s="146"/>
      <c r="F373" s="146"/>
      <c r="H373" s="40"/>
      <c r="I373" s="39"/>
      <c r="J373" s="39"/>
      <c r="K373" s="22"/>
    </row>
    <row r="374" spans="1:11">
      <c r="A374" s="29" t="s">
        <v>729</v>
      </c>
      <c r="B374" s="29"/>
      <c r="C374" s="29"/>
      <c r="D374" s="142" t="s">
        <v>3017</v>
      </c>
      <c r="E374" s="146"/>
      <c r="F374" s="146"/>
      <c r="H374" s="40"/>
      <c r="I374" s="39"/>
      <c r="J374" s="39"/>
      <c r="K374" s="22"/>
    </row>
    <row r="375" spans="1:11">
      <c r="A375" s="29" t="s">
        <v>730</v>
      </c>
      <c r="B375" s="29"/>
      <c r="C375" s="29"/>
      <c r="D375" s="142" t="s">
        <v>3294</v>
      </c>
      <c r="E375" s="146"/>
      <c r="F375" s="146"/>
      <c r="H375" s="40"/>
      <c r="I375" s="39"/>
      <c r="J375" s="39"/>
      <c r="K375" s="22"/>
    </row>
    <row r="376" spans="1:11">
      <c r="A376" s="29" t="s">
        <v>731</v>
      </c>
      <c r="B376" s="29"/>
      <c r="C376" s="29"/>
      <c r="D376" s="142" t="s">
        <v>3295</v>
      </c>
      <c r="E376" s="146"/>
      <c r="F376" s="146"/>
      <c r="H376" s="40"/>
      <c r="I376" s="39"/>
      <c r="J376" s="39"/>
      <c r="K376" s="22"/>
    </row>
    <row r="377" spans="1:11">
      <c r="A377" s="29" t="s">
        <v>732</v>
      </c>
      <c r="B377" s="29"/>
      <c r="C377" s="29"/>
      <c r="D377" s="142" t="s">
        <v>3251</v>
      </c>
      <c r="E377" s="146"/>
      <c r="F377" s="146"/>
      <c r="H377" s="40"/>
      <c r="I377" s="39"/>
      <c r="J377" s="39"/>
      <c r="K377" s="22"/>
    </row>
    <row r="378" spans="1:11">
      <c r="A378" s="29"/>
      <c r="B378" s="29"/>
      <c r="C378" s="29"/>
      <c r="D378" s="139" t="s">
        <v>3296</v>
      </c>
      <c r="E378" s="87"/>
      <c r="F378" s="87"/>
      <c r="G378" s="39"/>
      <c r="H378" s="40"/>
      <c r="I378" s="39"/>
      <c r="J378" s="39"/>
      <c r="K378" s="22"/>
    </row>
    <row r="379" spans="1:11">
      <c r="A379" s="29" t="s">
        <v>733</v>
      </c>
      <c r="B379" s="29"/>
      <c r="C379" s="29"/>
      <c r="D379" s="85" t="s">
        <v>3297</v>
      </c>
      <c r="E379" s="146"/>
      <c r="F379" s="146"/>
      <c r="H379" s="40"/>
      <c r="I379" s="39"/>
      <c r="J379" s="39"/>
      <c r="K379" s="22"/>
    </row>
    <row r="380" spans="1:11">
      <c r="A380" s="29" t="s">
        <v>734</v>
      </c>
      <c r="B380" s="29"/>
      <c r="C380" s="29"/>
      <c r="D380" s="85" t="s">
        <v>3298</v>
      </c>
      <c r="E380" s="146"/>
      <c r="F380" s="146"/>
      <c r="H380" s="40"/>
      <c r="I380" s="39"/>
      <c r="J380" s="39"/>
      <c r="K380" s="22"/>
    </row>
    <row r="381" spans="1:11">
      <c r="A381" s="29" t="s">
        <v>735</v>
      </c>
      <c r="B381" s="29"/>
      <c r="C381" s="29"/>
      <c r="D381" s="85" t="s">
        <v>3299</v>
      </c>
      <c r="E381" s="146"/>
      <c r="F381" s="146"/>
      <c r="H381" s="40"/>
      <c r="I381" s="39"/>
      <c r="J381" s="39"/>
      <c r="K381" s="22"/>
    </row>
    <row r="382" spans="1:11">
      <c r="A382" s="29" t="s">
        <v>736</v>
      </c>
      <c r="B382" s="29"/>
      <c r="C382" s="29"/>
      <c r="D382" s="85" t="s">
        <v>3300</v>
      </c>
      <c r="E382" s="146"/>
      <c r="F382" s="146"/>
      <c r="H382" s="40"/>
      <c r="I382" s="39"/>
      <c r="J382" s="39"/>
      <c r="K382" s="22"/>
    </row>
    <row r="383" spans="1:11">
      <c r="A383" s="29" t="s">
        <v>737</v>
      </c>
      <c r="B383" s="29"/>
      <c r="C383" s="29"/>
      <c r="D383" s="142" t="s">
        <v>3301</v>
      </c>
      <c r="E383" s="151">
        <f>SUM(E379:E382)</f>
        <v>0</v>
      </c>
      <c r="F383" s="151">
        <f>SUM(F379:F382)</f>
        <v>0</v>
      </c>
      <c r="H383" s="40"/>
      <c r="I383" s="39"/>
      <c r="J383" s="39"/>
      <c r="K383" s="22"/>
    </row>
    <row r="384" spans="1:11">
      <c r="A384" s="29" t="s">
        <v>738</v>
      </c>
      <c r="B384" s="29"/>
      <c r="C384" s="29"/>
      <c r="D384" s="142" t="s">
        <v>3302</v>
      </c>
      <c r="E384" s="146"/>
      <c r="F384" s="146"/>
      <c r="H384" s="40"/>
      <c r="I384" s="39"/>
      <c r="J384" s="39"/>
      <c r="K384" s="22"/>
    </row>
    <row r="385" spans="1:11">
      <c r="A385" s="29" t="s">
        <v>739</v>
      </c>
      <c r="B385" s="29"/>
      <c r="C385" s="29"/>
      <c r="D385" s="142" t="s">
        <v>3303</v>
      </c>
      <c r="E385" s="151">
        <f>SUM(E344:E377)+SUM(E383:E384)</f>
        <v>0</v>
      </c>
      <c r="F385" s="151">
        <f>SUM(F344:F377)+SUM(F383:F384)</f>
        <v>0</v>
      </c>
      <c r="G385" s="57" t="s">
        <v>2654</v>
      </c>
      <c r="H385" s="40"/>
      <c r="I385" s="39"/>
      <c r="J385" s="39"/>
      <c r="K385" s="22"/>
    </row>
    <row r="386" spans="1:11">
      <c r="A386" s="29"/>
      <c r="B386" s="29"/>
      <c r="C386" s="29" t="s">
        <v>440</v>
      </c>
      <c r="D386" s="22"/>
      <c r="E386" s="22"/>
      <c r="F386" s="22"/>
      <c r="G386" s="39"/>
      <c r="H386" s="40"/>
      <c r="I386" s="39"/>
      <c r="J386" s="39"/>
      <c r="K386" s="22"/>
    </row>
    <row r="387" spans="1:11">
      <c r="A387" s="29"/>
      <c r="B387" s="29"/>
      <c r="C387" s="29" t="s">
        <v>460</v>
      </c>
      <c r="D387" s="29"/>
      <c r="E387" s="29"/>
      <c r="F387" s="29"/>
      <c r="G387" s="40"/>
      <c r="H387" s="40" t="s">
        <v>461</v>
      </c>
      <c r="I387" s="39"/>
      <c r="J387" s="39"/>
      <c r="K387" s="22"/>
    </row>
  </sheetData>
  <sheetProtection algorithmName="SHA-512" hashValue="QvBE4OlR2PSXq739CTZoQZsWTdZpwyIRF7xhznmh4CrYql7A3pekGArzCQj1nrs4/8/eOYncvXFCZHpFne2RIQ==" saltValue="wnzF9XbrgrmrWgSAy0hhKw==" spinCount="100000" sheet="1" objects="1" scenarios="1" formatColumns="0" formatRows="0"/>
  <mergeCells count="6">
    <mergeCell ref="D9:D10"/>
    <mergeCell ref="E9:F9"/>
    <mergeCell ref="H9:H10"/>
    <mergeCell ref="D43:D44"/>
    <mergeCell ref="E43:F43"/>
    <mergeCell ref="H43:H44"/>
  </mergeCells>
  <dataValidations count="1">
    <dataValidation type="custom" allowBlank="1" showInputMessage="1" showErrorMessage="1" error="Please enter a numeric value upto 2 decimal places only" sqref="E379:F385 E344:F377 E320:F326 E294:F302 E284:F292 E260:F265 E238:F242 E211:F220 E178:F193 E156:F160 E129:F138 E109:F111 E87:F91 E25:H34 E17:H23 E60:H69 E52:H58">
      <formula1>AND(ISNUMBER(E17),IF(ISERR(FIND(".",E17)),TRUE,IF(LEN(E17)-FIND(".",E17)&lt;=2,TRUE,FALSE)))</formula1>
    </dataValidation>
  </dataValidations>
  <hyperlinks>
    <hyperlink ref="A17" r:id="rId1"/>
    <hyperlink ref="A25" r:id="rId2"/>
    <hyperlink ref="A156" r:id="rId3"/>
    <hyperlink ref="A238" r:id="rId4"/>
    <hyperlink ref="A90" r:id="rId5" display="jsc-rep_core_2017-12-31.xsd#jsc-rep_ImpairmentLossOfInvestmentsInSubsidiariesJointVenturesAndAssociates@http://www.jsc.gov.jo/xbrl/2017-12-31/lab-rol_dfsp/ReportingLabel"/>
    <hyperlink ref="A220" r:id="rId6" display="jsc-rep_core_2017-12-31.xsd#jsc-rep_BrokerageCustomersReceivables@http://www.jsc.gov.jo/xbrl/2017-12-31/lab-rol_dfsp/ReportingNetLabel"/>
    <hyperlink ref="A111" r:id="rId7" display="jsc-rep_core_2017-12-31.xsd#jsc-rep_NotesReceivables@http://www.jsc.gov.jo/xbrl/2017-12-31/lab-rol_dfsp/ReportingNetLabel"/>
    <hyperlink ref="A52" r:id="rId8"/>
    <hyperlink ref="A60" r:id="rId9"/>
    <hyperlink ref="I34" tooltip="اظهار تفاصيل البند" display="اظهار تفاصيل البند"/>
    <hyperlink ref="I69" tooltip="اظهار تفاصيل البند" display="اظهار تفاصيل البند"/>
    <hyperlink ref="G91" tooltip="اظهار تفاصيل البند" display="اظهار تفاصيل البند"/>
    <hyperlink ref="G111" tooltip="اظهار تفاصيل البند" display="اظهار تفاصيل البند"/>
    <hyperlink ref="G138" tooltip="اظهار تفاصيل البند" display="اظهار تفاصيل البند"/>
    <hyperlink ref="G160" tooltip="اظهار تفاصيل البند" display="اظهار تفاصيل البند"/>
    <hyperlink ref="G193" tooltip="اظهار تفاصيل البند" display="اظهار تفاصيل البند"/>
    <hyperlink ref="G302" tooltip="اظهار تفاصيل البند" display="اظهار تفاصيل البند"/>
    <hyperlink ref="G326" tooltip="اظهار تفاصيل البند" display="اظهار تفاصيل البند"/>
    <hyperlink ref="G385" tooltip="اظهار تفاصيل البند" display="اظهار تفاصيل البند"/>
  </hyperlinks>
  <pageMargins left="0.7" right="0.7" top="0.75" bottom="0.75" header="0.3" footer="0.3"/>
  <drawing r:id="rId10"/>
  <legacyDrawing r:id="rId11"/>
  <controls>
    <mc:AlternateContent xmlns:mc="http://schemas.openxmlformats.org/markup-compatibility/2006">
      <mc:Choice Requires="x14">
        <control shapeId="14405" r:id="rId12" name="LegendBtn">
          <controlPr defaultSize="0" autoLine="0" r:id="rId13">
            <anchor>
              <from>
                <xdr:col>5</xdr:col>
                <xdr:colOff>476250</xdr:colOff>
                <xdr:row>0</xdr:row>
                <xdr:rowOff>123825</xdr:rowOff>
              </from>
              <to>
                <xdr:col>5</xdr:col>
                <xdr:colOff>1104900</xdr:colOff>
                <xdr:row>0</xdr:row>
                <xdr:rowOff>762000</xdr:rowOff>
              </to>
            </anchor>
          </controlPr>
        </control>
      </mc:Choice>
      <mc:Fallback>
        <control shapeId="14405" r:id="rId12" name="LegendBtn"/>
      </mc:Fallback>
    </mc:AlternateContent>
    <mc:AlternateContent xmlns:mc="http://schemas.openxmlformats.org/markup-compatibility/2006">
      <mc:Choice Requires="x14">
        <control shapeId="14404" r:id="rId14" name="HelpBtn">
          <controlPr defaultSize="0" autoLine="0" r:id="rId15">
            <anchor>
              <from>
                <xdr:col>4</xdr:col>
                <xdr:colOff>1162050</xdr:colOff>
                <xdr:row>0</xdr:row>
                <xdr:rowOff>123825</xdr:rowOff>
              </from>
              <to>
                <xdr:col>5</xdr:col>
                <xdr:colOff>285750</xdr:colOff>
                <xdr:row>0</xdr:row>
                <xdr:rowOff>762000</xdr:rowOff>
              </to>
            </anchor>
          </controlPr>
        </control>
      </mc:Choice>
      <mc:Fallback>
        <control shapeId="14404" r:id="rId14" name="HelpBtn"/>
      </mc:Fallback>
    </mc:AlternateContent>
    <mc:AlternateContent xmlns:mc="http://schemas.openxmlformats.org/markup-compatibility/2006">
      <mc:Choice Requires="x14">
        <control shapeId="14403" r:id="rId16" name="ToolboxBtn">
          <controlPr defaultSize="0" autoLine="0" r:id="rId17">
            <anchor>
              <from>
                <xdr:col>4</xdr:col>
                <xdr:colOff>333375</xdr:colOff>
                <xdr:row>0</xdr:row>
                <xdr:rowOff>123825</xdr:rowOff>
              </from>
              <to>
                <xdr:col>4</xdr:col>
                <xdr:colOff>971550</xdr:colOff>
                <xdr:row>0</xdr:row>
                <xdr:rowOff>762000</xdr:rowOff>
              </to>
            </anchor>
          </controlPr>
        </control>
      </mc:Choice>
      <mc:Fallback>
        <control shapeId="14403" r:id="rId16" name="ToolboxBtn"/>
      </mc:Fallback>
    </mc:AlternateContent>
    <mc:AlternateContent xmlns:mc="http://schemas.openxmlformats.org/markup-compatibility/2006">
      <mc:Choice Requires="x14">
        <control shapeId="14402" r:id="rId18" name="HomeBtn">
          <controlPr defaultSize="0" autoLine="0" r:id="rId19">
            <anchor>
              <from>
                <xdr:col>3</xdr:col>
                <xdr:colOff>2228850</xdr:colOff>
                <xdr:row>0</xdr:row>
                <xdr:rowOff>123825</xdr:rowOff>
              </from>
              <to>
                <xdr:col>4</xdr:col>
                <xdr:colOff>142875</xdr:colOff>
                <xdr:row>0</xdr:row>
                <xdr:rowOff>762000</xdr:rowOff>
              </to>
            </anchor>
          </controlPr>
        </control>
      </mc:Choice>
      <mc:Fallback>
        <control shapeId="14402" r:id="rId18" name="HomeBtn"/>
      </mc:Fallback>
    </mc:AlternateContent>
  </control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0"/>
  <dimension ref="A1:DZ224"/>
  <sheetViews>
    <sheetView showGridLines="0" rightToLeft="1" topLeftCell="E1" workbookViewId="0">
      <pane ySplit="2" topLeftCell="A48" activePane="bottomLeft" state="frozen"/>
      <selection pane="bottomLeft" activeCell="G55" sqref="G55"/>
    </sheetView>
  </sheetViews>
  <sheetFormatPr defaultRowHeight="15"/>
  <cols>
    <col min="1" max="2" width="0" hidden="1" customWidth="1"/>
    <col min="3" max="3" width="3.7109375" customWidth="1"/>
    <col min="4" max="4" width="50.7109375" customWidth="1"/>
    <col min="5" max="8" width="22.7109375" customWidth="1"/>
    <col min="9" max="9" width="25.7109375" customWidth="1"/>
  </cols>
  <sheetData>
    <row r="1" spans="1:130" ht="80.099999999999994" customHeight="1">
      <c r="A1" s="34" t="s">
        <v>2124</v>
      </c>
      <c r="B1" s="22"/>
      <c r="C1" s="22"/>
      <c r="D1" s="22"/>
      <c r="E1" s="22"/>
      <c r="F1" s="22"/>
      <c r="G1" s="22"/>
    </row>
    <row r="2" spans="1:130" ht="24.95" customHeight="1">
      <c r="A2" s="54"/>
      <c r="B2" s="54"/>
      <c r="C2" s="54"/>
      <c r="D2" s="56" t="s">
        <v>2595</v>
      </c>
      <c r="E2" s="54"/>
      <c r="F2" s="54"/>
      <c r="G2" s="54"/>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row>
    <row r="3" spans="1:130">
      <c r="A3" s="22"/>
      <c r="B3" s="22"/>
      <c r="C3" s="22"/>
      <c r="D3" s="22"/>
      <c r="E3" s="22"/>
      <c r="F3" s="22"/>
      <c r="G3" s="22"/>
    </row>
    <row r="4" spans="1:130" hidden="1">
      <c r="A4" s="22"/>
      <c r="B4" s="22"/>
      <c r="C4" s="22"/>
      <c r="D4" s="22"/>
      <c r="E4" s="22"/>
      <c r="F4" s="22"/>
      <c r="G4" s="22"/>
    </row>
    <row r="5" spans="1:130" ht="24.95" customHeight="1">
      <c r="A5" s="61"/>
      <c r="B5" s="61"/>
      <c r="C5" s="34" t="s">
        <v>2501</v>
      </c>
      <c r="D5" s="61"/>
      <c r="E5" s="61"/>
      <c r="F5" s="61"/>
      <c r="G5" s="61"/>
      <c r="H5" s="61"/>
      <c r="I5" s="61"/>
      <c r="J5" s="61"/>
    </row>
    <row r="6" spans="1:130" hidden="1">
      <c r="A6" s="61"/>
      <c r="B6" s="61"/>
      <c r="C6" s="61"/>
      <c r="D6" s="61"/>
      <c r="E6" s="61"/>
      <c r="F6" s="61"/>
      <c r="G6" s="61"/>
      <c r="H6" s="61"/>
      <c r="I6" s="61"/>
      <c r="J6" s="61"/>
    </row>
    <row r="7" spans="1:130" hidden="1">
      <c r="A7" s="61"/>
      <c r="B7" s="61"/>
      <c r="C7" s="61"/>
      <c r="D7" s="61"/>
      <c r="E7" s="61"/>
      <c r="F7" s="61"/>
      <c r="G7" s="61"/>
      <c r="H7" s="61"/>
      <c r="I7" s="61"/>
      <c r="J7" s="61"/>
    </row>
    <row r="8" spans="1:130" hidden="1">
      <c r="A8" s="61"/>
      <c r="B8" s="61"/>
      <c r="C8" s="61" t="s">
        <v>438</v>
      </c>
      <c r="D8" s="61" t="s">
        <v>439</v>
      </c>
      <c r="E8" s="61"/>
      <c r="F8" s="61"/>
      <c r="G8" s="61"/>
      <c r="H8" s="61"/>
      <c r="I8" s="61" t="s">
        <v>440</v>
      </c>
      <c r="J8" s="61" t="s">
        <v>441</v>
      </c>
    </row>
    <row r="9" spans="1:130" ht="25.5">
      <c r="A9" s="61"/>
      <c r="B9" s="61"/>
      <c r="C9" s="61" t="s">
        <v>443</v>
      </c>
      <c r="D9" s="63"/>
      <c r="E9" s="64" t="str">
        <f>TEXT(DATE(MID(E11,7,4),MID(E11,4,2),MID(E11,1,2)),"dd/MM/yyyy")&amp;" - "&amp;TEXT(DATE(MID(E12,7,4),MID(E12,4,2),MID(E12,1,2)),"dd/MM/yyyy")</f>
        <v>01/04/2021 - 30/06/2021</v>
      </c>
      <c r="F9" s="64" t="str">
        <f>TEXT(DATE(MID(F11,7,4),MID(F11,4,2),MID(F11,1,2)),"dd/MM/yyyy")&amp;" - "&amp;TEXT(DATE(MID(F12,7,4),MID(F12,4,2),MID(F12,1,2)),"dd/MM/yyyy")</f>
        <v>01/04/2020 - 30/06/2020</v>
      </c>
      <c r="G9" s="64" t="str">
        <f>TEXT(DATE(MID(G11,7,4),MID(G11,4,2),MID(G11,1,2)),"dd/MM/yyyy")&amp;" - "&amp;TEXT(DATE(MID(G12,7,4),MID(G12,4,2),MID(G12,1,2)),"dd/MM/yyyy")</f>
        <v>01/01/2021 - 30/06/2021</v>
      </c>
      <c r="H9" s="64" t="str">
        <f>TEXT(DATE(MID(H11,7,4),MID(H11,4,2),MID(H11,1,2)),"dd/MM/yyyy")&amp;" - "&amp;TEXT(DATE(MID(H12,7,4),MID(H12,4,2),MID(H12,1,2)),"dd/MM/yyyy")</f>
        <v>01/01/2020 - 30/06/2020</v>
      </c>
      <c r="I9" s="22"/>
      <c r="J9" s="61"/>
    </row>
    <row r="10" spans="1:130" ht="20.100000000000001" customHeight="1">
      <c r="A10" s="61"/>
      <c r="B10" s="61"/>
      <c r="C10" s="61" t="s">
        <v>444</v>
      </c>
      <c r="D10" s="63"/>
      <c r="E10" s="62" t="str">
        <f>StartUp!$E$8</f>
        <v>JOD</v>
      </c>
      <c r="F10" s="62" t="str">
        <f>StartUp!$E$8</f>
        <v>JOD</v>
      </c>
      <c r="G10" s="62" t="str">
        <f>StartUp!$E$8</f>
        <v>JOD</v>
      </c>
      <c r="H10" s="62" t="str">
        <f>StartUp!$E$8</f>
        <v>JOD</v>
      </c>
      <c r="I10" s="22"/>
      <c r="J10" s="61"/>
    </row>
    <row r="11" spans="1:130" ht="20.100000000000001" hidden="1" customHeight="1">
      <c r="A11" s="61"/>
      <c r="B11" s="61"/>
      <c r="C11" s="61" t="s">
        <v>445</v>
      </c>
      <c r="D11" s="106"/>
      <c r="E11" s="65" t="s">
        <v>2539</v>
      </c>
      <c r="F11" s="65" t="s">
        <v>2583</v>
      </c>
      <c r="G11" s="65" t="s">
        <v>2582</v>
      </c>
      <c r="H11" s="65" t="s">
        <v>2608</v>
      </c>
      <c r="I11" s="22"/>
      <c r="J11" s="61"/>
    </row>
    <row r="12" spans="1:130" ht="20.100000000000001" hidden="1" customHeight="1">
      <c r="A12" s="61"/>
      <c r="B12" s="61"/>
      <c r="C12" s="61" t="s">
        <v>446</v>
      </c>
      <c r="D12" s="106"/>
      <c r="E12" s="65" t="s">
        <v>2541</v>
      </c>
      <c r="F12" s="65" t="s">
        <v>2584</v>
      </c>
      <c r="G12" s="65" t="s">
        <v>2541</v>
      </c>
      <c r="H12" s="65" t="s">
        <v>2584</v>
      </c>
      <c r="I12" s="22"/>
      <c r="J12" s="61"/>
    </row>
    <row r="13" spans="1:130">
      <c r="A13" s="61"/>
      <c r="B13" s="61"/>
      <c r="C13" s="61" t="s">
        <v>440</v>
      </c>
      <c r="D13" s="63"/>
      <c r="E13" s="22"/>
      <c r="F13" s="22"/>
      <c r="G13" s="22"/>
      <c r="H13" s="22"/>
      <c r="I13" s="22"/>
      <c r="J13" s="61"/>
    </row>
    <row r="14" spans="1:130">
      <c r="A14" s="61" t="s">
        <v>2125</v>
      </c>
      <c r="B14" s="61"/>
      <c r="C14" s="61"/>
      <c r="D14" s="93" t="s">
        <v>3331</v>
      </c>
      <c r="E14" s="93"/>
      <c r="F14" s="93"/>
      <c r="G14" s="93"/>
      <c r="H14" s="93"/>
      <c r="J14" s="61"/>
    </row>
    <row r="15" spans="1:130">
      <c r="A15" s="61" t="s">
        <v>2126</v>
      </c>
      <c r="B15" s="61"/>
      <c r="C15" s="61"/>
      <c r="D15" s="94" t="s">
        <v>3332</v>
      </c>
      <c r="E15" s="93"/>
      <c r="F15" s="93"/>
      <c r="G15" s="93"/>
      <c r="H15" s="93"/>
      <c r="J15" s="61"/>
    </row>
    <row r="16" spans="1:130">
      <c r="A16" s="61" t="s">
        <v>2127</v>
      </c>
      <c r="B16" s="61"/>
      <c r="C16" s="61"/>
      <c r="D16" s="96" t="s">
        <v>3333</v>
      </c>
      <c r="E16" s="99"/>
      <c r="F16" s="99"/>
      <c r="G16" s="99"/>
      <c r="H16" s="99"/>
      <c r="J16" s="61"/>
    </row>
    <row r="17" spans="1:10">
      <c r="A17" s="61" t="s">
        <v>2128</v>
      </c>
      <c r="B17" s="61"/>
      <c r="C17" s="61"/>
      <c r="D17" s="111" t="s">
        <v>3334</v>
      </c>
      <c r="E17" s="99"/>
      <c r="F17" s="99"/>
      <c r="G17" s="99"/>
      <c r="H17" s="99"/>
      <c r="J17" s="61"/>
    </row>
    <row r="18" spans="1:10">
      <c r="A18" s="61" t="s">
        <v>2129</v>
      </c>
      <c r="B18" s="61"/>
      <c r="C18" s="61"/>
      <c r="D18" s="112" t="s">
        <v>3335</v>
      </c>
      <c r="E18" s="114"/>
      <c r="F18" s="114"/>
      <c r="G18" s="114"/>
      <c r="H18" s="114"/>
      <c r="J18" s="61"/>
    </row>
    <row r="19" spans="1:10">
      <c r="A19" s="61" t="s">
        <v>2130</v>
      </c>
      <c r="B19" s="61"/>
      <c r="C19" s="61"/>
      <c r="D19" s="112" t="s">
        <v>3336</v>
      </c>
      <c r="E19" s="114"/>
      <c r="F19" s="114"/>
      <c r="G19" s="114"/>
      <c r="H19" s="114"/>
      <c r="J19" s="61"/>
    </row>
    <row r="20" spans="1:10">
      <c r="A20" s="61" t="s">
        <v>2131</v>
      </c>
      <c r="B20" s="61"/>
      <c r="C20" s="61"/>
      <c r="D20" s="112" t="s">
        <v>3337</v>
      </c>
      <c r="E20" s="114"/>
      <c r="F20" s="114"/>
      <c r="G20" s="114"/>
      <c r="H20" s="114"/>
      <c r="J20" s="61"/>
    </row>
    <row r="21" spans="1:10">
      <c r="A21" s="61" t="s">
        <v>2132</v>
      </c>
      <c r="B21" s="61"/>
      <c r="C21" s="61"/>
      <c r="D21" s="112" t="s">
        <v>3338</v>
      </c>
      <c r="E21" s="114"/>
      <c r="F21" s="114"/>
      <c r="G21" s="114"/>
      <c r="H21" s="114"/>
      <c r="J21" s="61"/>
    </row>
    <row r="22" spans="1:10">
      <c r="A22" s="61" t="s">
        <v>2133</v>
      </c>
      <c r="B22" s="61"/>
      <c r="C22" s="61"/>
      <c r="D22" s="113" t="s">
        <v>3339</v>
      </c>
      <c r="E22" s="125">
        <f>1*E18+1*E19+1*E20+1*E21</f>
        <v>0</v>
      </c>
      <c r="F22" s="125">
        <f>1*F18+1*F19+1*F20+1*F21</f>
        <v>0</v>
      </c>
      <c r="G22" s="125">
        <f>1*G18+1*G19+1*G20+1*G21</f>
        <v>0</v>
      </c>
      <c r="H22" s="125">
        <f>1*H18+1*H19+1*H20+1*H21</f>
        <v>0</v>
      </c>
      <c r="J22" s="61"/>
    </row>
    <row r="23" spans="1:10">
      <c r="A23" s="61" t="s">
        <v>2134</v>
      </c>
      <c r="B23" s="61"/>
      <c r="C23" s="61"/>
      <c r="D23" s="111" t="s">
        <v>3340</v>
      </c>
      <c r="E23" s="99"/>
      <c r="F23" s="99"/>
      <c r="G23" s="99"/>
      <c r="H23" s="99"/>
      <c r="J23" s="61"/>
    </row>
    <row r="24" spans="1:10">
      <c r="A24" s="61" t="s">
        <v>2135</v>
      </c>
      <c r="B24" s="61"/>
      <c r="C24" s="61"/>
      <c r="D24" s="112" t="s">
        <v>3341</v>
      </c>
      <c r="E24" s="114"/>
      <c r="F24" s="114"/>
      <c r="G24" s="114"/>
      <c r="H24" s="114"/>
      <c r="J24" s="61"/>
    </row>
    <row r="25" spans="1:10">
      <c r="A25" s="61" t="s">
        <v>2136</v>
      </c>
      <c r="B25" s="61"/>
      <c r="C25" s="61"/>
      <c r="D25" s="112" t="s">
        <v>3342</v>
      </c>
      <c r="E25" s="114"/>
      <c r="F25" s="114"/>
      <c r="G25" s="114"/>
      <c r="H25" s="114"/>
      <c r="J25" s="61"/>
    </row>
    <row r="26" spans="1:10">
      <c r="A26" s="61" t="s">
        <v>2137</v>
      </c>
      <c r="B26" s="61"/>
      <c r="C26" s="61"/>
      <c r="D26" s="112" t="s">
        <v>3343</v>
      </c>
      <c r="E26" s="114"/>
      <c r="F26" s="114"/>
      <c r="G26" s="114"/>
      <c r="H26" s="114"/>
      <c r="J26" s="61"/>
    </row>
    <row r="27" spans="1:10">
      <c r="A27" s="61" t="s">
        <v>2138</v>
      </c>
      <c r="B27" s="61"/>
      <c r="C27" s="61"/>
      <c r="D27" s="113" t="s">
        <v>3344</v>
      </c>
      <c r="E27" s="125">
        <f>1*E24+1*E25+1*E26</f>
        <v>0</v>
      </c>
      <c r="F27" s="125">
        <f>1*F24+1*F25+1*F26</f>
        <v>0</v>
      </c>
      <c r="G27" s="125">
        <f>1*G24+1*G25+1*G26</f>
        <v>0</v>
      </c>
      <c r="H27" s="125">
        <f>1*H24+1*H25+1*H26</f>
        <v>0</v>
      </c>
      <c r="J27" s="61"/>
    </row>
    <row r="28" spans="1:10">
      <c r="A28" s="61" t="s">
        <v>2139</v>
      </c>
      <c r="B28" s="61"/>
      <c r="C28" s="61"/>
      <c r="D28" s="111" t="s">
        <v>3345</v>
      </c>
      <c r="E28" s="99"/>
      <c r="F28" s="99"/>
      <c r="G28" s="99"/>
      <c r="H28" s="99"/>
      <c r="J28" s="61"/>
    </row>
    <row r="29" spans="1:10">
      <c r="A29" s="61" t="s">
        <v>2140</v>
      </c>
      <c r="B29" s="61"/>
      <c r="C29" s="61"/>
      <c r="D29" s="112" t="s">
        <v>3346</v>
      </c>
      <c r="E29" s="114"/>
      <c r="F29" s="114"/>
      <c r="G29" s="114"/>
      <c r="H29" s="114"/>
      <c r="J29" s="61"/>
    </row>
    <row r="30" spans="1:10">
      <c r="A30" s="61" t="s">
        <v>2141</v>
      </c>
      <c r="B30" s="61"/>
      <c r="C30" s="61"/>
      <c r="D30" s="112" t="s">
        <v>3347</v>
      </c>
      <c r="E30" s="114"/>
      <c r="F30" s="114"/>
      <c r="G30" s="114"/>
      <c r="H30" s="114"/>
      <c r="J30" s="61"/>
    </row>
    <row r="31" spans="1:10">
      <c r="A31" s="61" t="s">
        <v>2142</v>
      </c>
      <c r="B31" s="61"/>
      <c r="C31" s="61"/>
      <c r="D31" s="112" t="s">
        <v>3348</v>
      </c>
      <c r="E31" s="114"/>
      <c r="F31" s="114"/>
      <c r="G31" s="114"/>
      <c r="H31" s="114"/>
      <c r="J31" s="61"/>
    </row>
    <row r="32" spans="1:10">
      <c r="A32" s="61" t="s">
        <v>2143</v>
      </c>
      <c r="B32" s="61"/>
      <c r="C32" s="61"/>
      <c r="D32" s="112" t="s">
        <v>3349</v>
      </c>
      <c r="E32" s="114"/>
      <c r="F32" s="114"/>
      <c r="G32" s="114"/>
      <c r="H32" s="114"/>
      <c r="J32" s="61"/>
    </row>
    <row r="33" spans="1:10">
      <c r="A33" s="61" t="s">
        <v>2144</v>
      </c>
      <c r="B33" s="61"/>
      <c r="C33" s="61"/>
      <c r="D33" s="113" t="s">
        <v>3350</v>
      </c>
      <c r="E33" s="125">
        <f>1*E29+1*E30+1*E31+1*E32</f>
        <v>0</v>
      </c>
      <c r="F33" s="125">
        <f>1*F29+1*F30+1*F31+1*F32</f>
        <v>0</v>
      </c>
      <c r="G33" s="125">
        <f>1*G29+1*G30+1*G31+1*G32</f>
        <v>0</v>
      </c>
      <c r="H33" s="125">
        <f>1*H29+1*H30+1*H31+1*H32</f>
        <v>0</v>
      </c>
      <c r="J33" s="61"/>
    </row>
    <row r="34" spans="1:10">
      <c r="A34" s="61" t="s">
        <v>2145</v>
      </c>
      <c r="B34" s="61"/>
      <c r="C34" s="61"/>
      <c r="D34" s="112" t="s">
        <v>3351</v>
      </c>
      <c r="E34" s="114"/>
      <c r="F34" s="114"/>
      <c r="G34" s="114"/>
      <c r="H34" s="114"/>
      <c r="J34" s="61"/>
    </row>
    <row r="35" spans="1:10">
      <c r="A35" s="61" t="s">
        <v>2146</v>
      </c>
      <c r="B35" s="61"/>
      <c r="C35" s="61"/>
      <c r="D35" s="113" t="s">
        <v>3352</v>
      </c>
      <c r="E35" s="125">
        <f>1*E33+-1*E34</f>
        <v>0</v>
      </c>
      <c r="F35" s="125">
        <f>1*F33+-1*F34</f>
        <v>0</v>
      </c>
      <c r="G35" s="125">
        <f>1*G33+-1*G34</f>
        <v>0</v>
      </c>
      <c r="H35" s="125">
        <f>1*H33+-1*H34</f>
        <v>0</v>
      </c>
      <c r="J35" s="61"/>
    </row>
    <row r="36" spans="1:10">
      <c r="A36" s="61" t="s">
        <v>2147</v>
      </c>
      <c r="B36" s="61"/>
      <c r="C36" s="61"/>
      <c r="D36" s="112" t="s">
        <v>3353</v>
      </c>
      <c r="E36" s="114"/>
      <c r="F36" s="114"/>
      <c r="G36" s="114"/>
      <c r="H36" s="114"/>
      <c r="J36" s="61"/>
    </row>
    <row r="37" spans="1:10">
      <c r="A37" s="61" t="s">
        <v>2148</v>
      </c>
      <c r="B37" s="61"/>
      <c r="C37" s="61"/>
      <c r="D37" s="112" t="s">
        <v>3354</v>
      </c>
      <c r="E37" s="114"/>
      <c r="F37" s="114"/>
      <c r="G37" s="114"/>
      <c r="H37" s="114"/>
      <c r="J37" s="61"/>
    </row>
    <row r="38" spans="1:10">
      <c r="A38" s="61" t="s">
        <v>2149</v>
      </c>
      <c r="B38" s="61"/>
      <c r="C38" s="61"/>
      <c r="D38" s="113" t="s">
        <v>3355</v>
      </c>
      <c r="E38" s="125">
        <f>1*E35+1*E36+-1*E37</f>
        <v>0</v>
      </c>
      <c r="F38" s="125">
        <f>1*F35+1*F36+-1*F37</f>
        <v>0</v>
      </c>
      <c r="G38" s="125">
        <f>1*G35+1*G36+-1*G37</f>
        <v>0</v>
      </c>
      <c r="H38" s="125">
        <f>1*H35+1*H36+-1*H37</f>
        <v>0</v>
      </c>
      <c r="J38" s="61"/>
    </row>
    <row r="39" spans="1:10">
      <c r="A39" s="61" t="s">
        <v>2150</v>
      </c>
      <c r="B39" s="61"/>
      <c r="C39" s="61"/>
      <c r="D39" s="111" t="s">
        <v>3356</v>
      </c>
      <c r="E39" s="99"/>
      <c r="F39" s="99"/>
      <c r="G39" s="99"/>
      <c r="H39" s="99"/>
      <c r="J39" s="61"/>
    </row>
    <row r="40" spans="1:10">
      <c r="A40" s="61" t="s">
        <v>2151</v>
      </c>
      <c r="B40" s="61"/>
      <c r="C40" s="61"/>
      <c r="D40" s="112" t="s">
        <v>3357</v>
      </c>
      <c r="E40" s="114"/>
      <c r="F40" s="114"/>
      <c r="G40" s="114"/>
      <c r="H40" s="114"/>
      <c r="J40" s="61"/>
    </row>
    <row r="41" spans="1:10">
      <c r="A41" s="61" t="s">
        <v>2152</v>
      </c>
      <c r="B41" s="61"/>
      <c r="C41" s="61"/>
      <c r="D41" s="112" t="s">
        <v>3358</v>
      </c>
      <c r="E41" s="114"/>
      <c r="F41" s="114"/>
      <c r="G41" s="114"/>
      <c r="H41" s="114"/>
      <c r="J41" s="61"/>
    </row>
    <row r="42" spans="1:10">
      <c r="A42" s="61" t="s">
        <v>2153</v>
      </c>
      <c r="B42" s="61"/>
      <c r="C42" s="61"/>
      <c r="D42" s="112" t="s">
        <v>3359</v>
      </c>
      <c r="E42" s="114"/>
      <c r="F42" s="114"/>
      <c r="G42" s="114"/>
      <c r="H42" s="114"/>
      <c r="J42" s="61"/>
    </row>
    <row r="43" spans="1:10">
      <c r="A43" s="61" t="s">
        <v>2154</v>
      </c>
      <c r="B43" s="61"/>
      <c r="C43" s="61"/>
      <c r="D43" s="112" t="s">
        <v>2821</v>
      </c>
      <c r="E43" s="114"/>
      <c r="F43" s="114"/>
      <c r="G43" s="114"/>
      <c r="H43" s="114"/>
      <c r="J43" s="61"/>
    </row>
    <row r="44" spans="1:10">
      <c r="A44" s="61" t="s">
        <v>2155</v>
      </c>
      <c r="B44" s="61"/>
      <c r="C44" s="61"/>
      <c r="D44" s="113" t="s">
        <v>3360</v>
      </c>
      <c r="E44" s="125">
        <f>1*E40+1*E41+1*E42+1*E43</f>
        <v>0</v>
      </c>
      <c r="F44" s="125">
        <f>1*F40+1*F41+1*F42+1*F43</f>
        <v>0</v>
      </c>
      <c r="G44" s="125">
        <f>1*G40+1*G41+1*G42+1*G43</f>
        <v>0</v>
      </c>
      <c r="H44" s="125">
        <f>1*H40+1*H41+1*H42+1*H43</f>
        <v>0</v>
      </c>
      <c r="J44" s="61"/>
    </row>
    <row r="45" spans="1:10">
      <c r="A45" s="61" t="s">
        <v>2156</v>
      </c>
      <c r="B45" s="61"/>
      <c r="C45" s="61"/>
      <c r="D45" s="97" t="s">
        <v>3361</v>
      </c>
      <c r="E45" s="114"/>
      <c r="F45" s="114"/>
      <c r="G45" s="114"/>
      <c r="H45" s="114"/>
      <c r="J45" s="61"/>
    </row>
    <row r="46" spans="1:10">
      <c r="A46" s="61" t="s">
        <v>2157</v>
      </c>
      <c r="B46" s="61"/>
      <c r="C46" s="61"/>
      <c r="D46" s="97" t="s">
        <v>3362</v>
      </c>
      <c r="E46" s="114"/>
      <c r="F46" s="114"/>
      <c r="G46" s="114"/>
      <c r="H46" s="114"/>
      <c r="J46" s="61"/>
    </row>
    <row r="47" spans="1:10">
      <c r="A47" s="61" t="s">
        <v>2158</v>
      </c>
      <c r="B47" s="61"/>
      <c r="C47" s="61"/>
      <c r="D47" s="97" t="s">
        <v>3363</v>
      </c>
      <c r="E47" s="114"/>
      <c r="F47" s="114"/>
      <c r="G47" s="114"/>
      <c r="H47" s="114"/>
      <c r="J47" s="61"/>
    </row>
    <row r="48" spans="1:10">
      <c r="A48" s="61" t="s">
        <v>2159</v>
      </c>
      <c r="B48" s="61"/>
      <c r="C48" s="61"/>
      <c r="D48" s="97" t="s">
        <v>3364</v>
      </c>
      <c r="E48" s="114"/>
      <c r="F48" s="114"/>
      <c r="G48" s="114"/>
      <c r="H48" s="114"/>
      <c r="J48" s="61"/>
    </row>
    <row r="49" spans="1:10">
      <c r="A49" s="61" t="s">
        <v>2160</v>
      </c>
      <c r="B49" s="61"/>
      <c r="C49" s="61"/>
      <c r="D49" s="97" t="s">
        <v>3365</v>
      </c>
      <c r="E49" s="114"/>
      <c r="F49" s="114"/>
      <c r="G49" s="114"/>
      <c r="H49" s="114"/>
      <c r="J49" s="61"/>
    </row>
    <row r="50" spans="1:10">
      <c r="A50" s="61" t="s">
        <v>2161</v>
      </c>
      <c r="B50" s="61"/>
      <c r="C50" s="61"/>
      <c r="D50" s="97" t="s">
        <v>3366</v>
      </c>
      <c r="E50" s="114"/>
      <c r="F50" s="114"/>
      <c r="G50" s="114"/>
      <c r="H50" s="114"/>
      <c r="J50" s="61"/>
    </row>
    <row r="51" spans="1:10">
      <c r="A51" s="61" t="s">
        <v>2162</v>
      </c>
      <c r="B51" s="61"/>
      <c r="C51" s="61"/>
      <c r="D51" s="97" t="s">
        <v>2862</v>
      </c>
      <c r="E51" s="114"/>
      <c r="F51" s="114"/>
      <c r="G51" s="114"/>
      <c r="H51" s="114"/>
      <c r="J51" s="61"/>
    </row>
    <row r="52" spans="1:10">
      <c r="A52" s="61" t="s">
        <v>2163</v>
      </c>
      <c r="B52" s="61"/>
      <c r="C52" s="61"/>
      <c r="D52" s="97" t="s">
        <v>3367</v>
      </c>
      <c r="E52" s="114"/>
      <c r="F52" s="114"/>
      <c r="G52" s="114"/>
      <c r="H52" s="114"/>
      <c r="J52" s="61"/>
    </row>
    <row r="53" spans="1:10">
      <c r="A53" s="61" t="s">
        <v>2164</v>
      </c>
      <c r="B53" s="61"/>
      <c r="C53" s="61"/>
      <c r="D53" s="97" t="s">
        <v>3368</v>
      </c>
      <c r="E53" s="114"/>
      <c r="F53" s="114"/>
      <c r="G53" s="114"/>
      <c r="H53" s="114"/>
      <c r="J53" s="61"/>
    </row>
    <row r="54" spans="1:10">
      <c r="A54" s="61" t="s">
        <v>2165</v>
      </c>
      <c r="B54" s="61"/>
      <c r="C54" s="61"/>
      <c r="D54" s="97" t="s">
        <v>3369</v>
      </c>
      <c r="E54" s="114"/>
      <c r="F54" s="114"/>
      <c r="G54" s="114"/>
      <c r="H54" s="114"/>
      <c r="J54" s="61"/>
    </row>
    <row r="55" spans="1:10" ht="15.75" thickBot="1">
      <c r="A55" s="61" t="s">
        <v>2166</v>
      </c>
      <c r="B55" s="61"/>
      <c r="C55" s="61"/>
      <c r="D55" s="107" t="s">
        <v>3370</v>
      </c>
      <c r="E55" s="115">
        <f>1*E22+1*E27+1*E38+1*E44+1*E45+1*E46+1*E47+1*E48+1*E49+1*E50+1*E51+1*E52+1*E53+1*E54</f>
        <v>0</v>
      </c>
      <c r="F55" s="115">
        <f>1*F22+1*F27+1*F38+1*F44+1*F45+1*F46+1*F47+1*F48+1*F49+1*F50+1*F51+1*F52+1*F53+1*F54</f>
        <v>0</v>
      </c>
      <c r="G55" s="115">
        <f>1*G22+1*G27+1*G38+1*G44+1*G45+1*G46+1*G47+1*G48+1*G49+1*G50+1*G51+1*G52+1*G53+1*G54</f>
        <v>0</v>
      </c>
      <c r="H55" s="115">
        <f>1*H22+1*H27+1*H38+1*H44+1*H45+1*H46+1*H47+1*H48+1*H49+1*H50+1*H51+1*H52+1*H53+1*H54</f>
        <v>0</v>
      </c>
      <c r="I55" s="57" t="s">
        <v>2654</v>
      </c>
      <c r="J55" s="61"/>
    </row>
    <row r="56" spans="1:10" ht="15.75" thickTop="1">
      <c r="A56" s="61" t="s">
        <v>2167</v>
      </c>
      <c r="B56" s="61"/>
      <c r="C56" s="61"/>
      <c r="D56" s="94" t="s">
        <v>3371</v>
      </c>
      <c r="E56" s="118"/>
      <c r="F56" s="118"/>
      <c r="G56" s="118"/>
      <c r="H56" s="118"/>
      <c r="J56" s="61"/>
    </row>
    <row r="57" spans="1:10">
      <c r="A57" s="61" t="s">
        <v>2168</v>
      </c>
      <c r="B57" s="61"/>
      <c r="C57" s="61"/>
      <c r="D57" s="96" t="s">
        <v>3372</v>
      </c>
      <c r="E57" s="99"/>
      <c r="F57" s="99"/>
      <c r="G57" s="99"/>
      <c r="H57" s="99"/>
      <c r="J57" s="61"/>
    </row>
    <row r="58" spans="1:10">
      <c r="A58" s="61" t="s">
        <v>2169</v>
      </c>
      <c r="B58" s="61"/>
      <c r="C58" s="61"/>
      <c r="D58" s="97" t="s">
        <v>3373</v>
      </c>
      <c r="E58" s="114"/>
      <c r="F58" s="114"/>
      <c r="G58" s="114"/>
      <c r="H58" s="114"/>
      <c r="I58" s="57" t="s">
        <v>2654</v>
      </c>
      <c r="J58" s="61"/>
    </row>
    <row r="59" spans="1:10">
      <c r="A59" s="61" t="s">
        <v>2170</v>
      </c>
      <c r="B59" s="61"/>
      <c r="C59" s="61"/>
      <c r="D59" s="97" t="s">
        <v>3374</v>
      </c>
      <c r="E59" s="114"/>
      <c r="F59" s="114"/>
      <c r="G59" s="114"/>
      <c r="H59" s="114"/>
      <c r="J59" s="61"/>
    </row>
    <row r="60" spans="1:10">
      <c r="A60" s="61" t="s">
        <v>2171</v>
      </c>
      <c r="B60" s="61"/>
      <c r="C60" s="61"/>
      <c r="D60" s="97" t="s">
        <v>3375</v>
      </c>
      <c r="E60" s="114"/>
      <c r="F60" s="114"/>
      <c r="G60" s="114"/>
      <c r="H60" s="114"/>
      <c r="J60" s="61"/>
    </row>
    <row r="61" spans="1:10">
      <c r="A61" s="61" t="s">
        <v>2172</v>
      </c>
      <c r="B61" s="61"/>
      <c r="C61" s="61"/>
      <c r="D61" s="97" t="s">
        <v>3376</v>
      </c>
      <c r="E61" s="114"/>
      <c r="F61" s="114"/>
      <c r="G61" s="114"/>
      <c r="H61" s="114"/>
      <c r="J61" s="61"/>
    </row>
    <row r="62" spans="1:10">
      <c r="A62" s="61" t="s">
        <v>2173</v>
      </c>
      <c r="B62" s="61"/>
      <c r="C62" s="61"/>
      <c r="D62" s="107" t="s">
        <v>3377</v>
      </c>
      <c r="E62" s="125">
        <f>1*E58+1*E59+1*E60+1*E61</f>
        <v>0</v>
      </c>
      <c r="F62" s="125">
        <f>1*F58+1*F59+1*F60+1*F61</f>
        <v>0</v>
      </c>
      <c r="G62" s="125">
        <f>1*G58+1*G59+1*G60+1*G61</f>
        <v>0</v>
      </c>
      <c r="H62" s="125">
        <f>1*H58+1*H59+1*H60+1*H61</f>
        <v>0</v>
      </c>
      <c r="J62" s="61"/>
    </row>
    <row r="63" spans="1:10">
      <c r="A63" s="61" t="s">
        <v>2174</v>
      </c>
      <c r="B63" s="61"/>
      <c r="C63" s="61"/>
      <c r="D63" s="95" t="s">
        <v>3378</v>
      </c>
      <c r="E63" s="114"/>
      <c r="F63" s="114"/>
      <c r="G63" s="114"/>
      <c r="H63" s="114"/>
      <c r="J63" s="61"/>
    </row>
    <row r="64" spans="1:10">
      <c r="A64" s="61" t="s">
        <v>2175</v>
      </c>
      <c r="B64" s="61"/>
      <c r="C64" s="61"/>
      <c r="D64" s="96" t="s">
        <v>3379</v>
      </c>
      <c r="E64" s="99"/>
      <c r="F64" s="99"/>
      <c r="G64" s="99"/>
      <c r="H64" s="99"/>
      <c r="J64" s="61"/>
    </row>
    <row r="65" spans="1:10">
      <c r="A65" s="61" t="s">
        <v>2176</v>
      </c>
      <c r="B65" s="61"/>
      <c r="C65" s="61"/>
      <c r="D65" s="97" t="s">
        <v>3380</v>
      </c>
      <c r="E65" s="114"/>
      <c r="F65" s="114"/>
      <c r="G65" s="114"/>
      <c r="H65" s="114"/>
      <c r="J65" s="61"/>
    </row>
    <row r="66" spans="1:10">
      <c r="A66" s="61" t="s">
        <v>2177</v>
      </c>
      <c r="B66" s="61"/>
      <c r="C66" s="61"/>
      <c r="D66" s="97" t="s">
        <v>3381</v>
      </c>
      <c r="E66" s="114"/>
      <c r="F66" s="114"/>
      <c r="G66" s="114"/>
      <c r="H66" s="114"/>
      <c r="J66" s="61"/>
    </row>
    <row r="67" spans="1:10">
      <c r="A67" s="61" t="s">
        <v>2178</v>
      </c>
      <c r="B67" s="61"/>
      <c r="C67" s="61"/>
      <c r="D67" s="107" t="s">
        <v>3382</v>
      </c>
      <c r="E67" s="125">
        <f>1*E65+1*E66</f>
        <v>0</v>
      </c>
      <c r="F67" s="125">
        <f>1*F65+1*F66</f>
        <v>0</v>
      </c>
      <c r="G67" s="125">
        <f>1*G65+1*G66</f>
        <v>0</v>
      </c>
      <c r="H67" s="125">
        <f>1*H65+1*H66</f>
        <v>0</v>
      </c>
      <c r="J67" s="61"/>
    </row>
    <row r="68" spans="1:10" ht="15.75" thickBot="1">
      <c r="A68" s="61" t="s">
        <v>2179</v>
      </c>
      <c r="B68" s="61"/>
      <c r="C68" s="61"/>
      <c r="D68" s="108" t="s">
        <v>3383</v>
      </c>
      <c r="E68" s="115">
        <f>1*E62+1*E63+1*E67</f>
        <v>0</v>
      </c>
      <c r="F68" s="115">
        <f>1*F62+1*F63+1*F67</f>
        <v>0</v>
      </c>
      <c r="G68" s="115">
        <f>1*G62+1*G63+1*G67</f>
        <v>0</v>
      </c>
      <c r="H68" s="115">
        <f>1*H62+1*H63+1*H67</f>
        <v>0</v>
      </c>
      <c r="I68" s="57" t="s">
        <v>2654</v>
      </c>
      <c r="J68" s="61"/>
    </row>
    <row r="69" spans="1:10" ht="15.75" thickTop="1">
      <c r="A69" s="61" t="s">
        <v>2180</v>
      </c>
      <c r="B69" s="61"/>
      <c r="C69" s="61"/>
      <c r="D69" s="94" t="s">
        <v>3384</v>
      </c>
      <c r="E69" s="118"/>
      <c r="F69" s="118"/>
      <c r="G69" s="118"/>
      <c r="H69" s="118"/>
      <c r="J69" s="61"/>
    </row>
    <row r="70" spans="1:10" ht="25.5">
      <c r="A70" s="61" t="s">
        <v>2181</v>
      </c>
      <c r="B70" s="61"/>
      <c r="C70" s="61"/>
      <c r="D70" s="95" t="s">
        <v>3385</v>
      </c>
      <c r="E70" s="114"/>
      <c r="F70" s="114"/>
      <c r="G70" s="114"/>
      <c r="H70" s="114"/>
      <c r="J70" s="61"/>
    </row>
    <row r="71" spans="1:10">
      <c r="A71" s="61" t="s">
        <v>2182</v>
      </c>
      <c r="B71" s="61"/>
      <c r="C71" s="61"/>
      <c r="D71" s="95" t="s">
        <v>3386</v>
      </c>
      <c r="E71" s="114"/>
      <c r="F71" s="114"/>
      <c r="G71" s="114"/>
      <c r="H71" s="114"/>
      <c r="J71" s="61"/>
    </row>
    <row r="72" spans="1:10">
      <c r="A72" s="61" t="s">
        <v>2183</v>
      </c>
      <c r="B72" s="61"/>
      <c r="C72" s="61"/>
      <c r="D72" s="95" t="s">
        <v>3387</v>
      </c>
      <c r="E72" s="114"/>
      <c r="F72" s="114"/>
      <c r="G72" s="114"/>
      <c r="H72" s="114"/>
      <c r="J72" s="61"/>
    </row>
    <row r="73" spans="1:10" ht="26.25" thickBot="1">
      <c r="A73" s="61" t="s">
        <v>2184</v>
      </c>
      <c r="B73" s="61"/>
      <c r="C73" s="61"/>
      <c r="D73" s="108" t="s">
        <v>3388</v>
      </c>
      <c r="E73" s="115">
        <f>1*E70+1*E71+1*E72</f>
        <v>0</v>
      </c>
      <c r="F73" s="115">
        <f>1*F70+1*F71+1*F72</f>
        <v>0</v>
      </c>
      <c r="G73" s="115">
        <f>1*G70+1*G71+1*G72</f>
        <v>0</v>
      </c>
      <c r="H73" s="115">
        <f>1*H70+1*H71+1*H72</f>
        <v>0</v>
      </c>
      <c r="I73" s="57" t="s">
        <v>2654</v>
      </c>
      <c r="J73" s="61"/>
    </row>
    <row r="74" spans="1:10" ht="15.75" thickTop="1">
      <c r="A74" s="61" t="s">
        <v>2185</v>
      </c>
      <c r="B74" s="61"/>
      <c r="C74" s="61"/>
      <c r="D74" s="94" t="s">
        <v>3389</v>
      </c>
      <c r="E74" s="118"/>
      <c r="F74" s="118"/>
      <c r="G74" s="118"/>
      <c r="H74" s="118"/>
      <c r="J74" s="61"/>
    </row>
    <row r="75" spans="1:10">
      <c r="A75" s="61" t="s">
        <v>2186</v>
      </c>
      <c r="B75" s="61"/>
      <c r="C75" s="61"/>
      <c r="D75" s="95" t="s">
        <v>2909</v>
      </c>
      <c r="E75" s="114"/>
      <c r="F75" s="114"/>
      <c r="G75" s="114"/>
      <c r="H75" s="114"/>
      <c r="J75" s="61"/>
    </row>
    <row r="76" spans="1:10">
      <c r="A76" s="61" t="s">
        <v>2187</v>
      </c>
      <c r="B76" s="61"/>
      <c r="C76" s="61"/>
      <c r="D76" s="95" t="s">
        <v>3390</v>
      </c>
      <c r="E76" s="114"/>
      <c r="F76" s="114"/>
      <c r="G76" s="114"/>
      <c r="H76" s="114"/>
      <c r="J76" s="61"/>
    </row>
    <row r="77" spans="1:10">
      <c r="A77" s="61" t="s">
        <v>2188</v>
      </c>
      <c r="B77" s="61"/>
      <c r="C77" s="61"/>
      <c r="D77" s="95" t="s">
        <v>3391</v>
      </c>
      <c r="E77" s="114"/>
      <c r="F77" s="114"/>
      <c r="G77" s="114"/>
      <c r="H77" s="114"/>
      <c r="J77" s="61"/>
    </row>
    <row r="78" spans="1:10">
      <c r="A78" s="61" t="s">
        <v>2189</v>
      </c>
      <c r="B78" s="61"/>
      <c r="C78" s="61"/>
      <c r="D78" s="95" t="s">
        <v>3392</v>
      </c>
      <c r="E78" s="114"/>
      <c r="F78" s="114"/>
      <c r="G78" s="114"/>
      <c r="H78" s="114"/>
      <c r="J78" s="61"/>
    </row>
    <row r="79" spans="1:10">
      <c r="A79" s="61" t="s">
        <v>2190</v>
      </c>
      <c r="B79" s="61"/>
      <c r="C79" s="61"/>
      <c r="D79" s="95" t="s">
        <v>3393</v>
      </c>
      <c r="E79" s="114"/>
      <c r="F79" s="114"/>
      <c r="G79" s="114"/>
      <c r="H79" s="114"/>
      <c r="J79" s="61"/>
    </row>
    <row r="80" spans="1:10">
      <c r="A80" s="61" t="s">
        <v>2191</v>
      </c>
      <c r="B80" s="61"/>
      <c r="C80" s="61"/>
      <c r="D80" s="95" t="s">
        <v>3394</v>
      </c>
      <c r="E80" s="114"/>
      <c r="F80" s="114"/>
      <c r="G80" s="114"/>
      <c r="H80" s="114"/>
      <c r="J80" s="61"/>
    </row>
    <row r="81" spans="1:10">
      <c r="A81" s="61" t="s">
        <v>2192</v>
      </c>
      <c r="B81" s="61"/>
      <c r="C81" s="61"/>
      <c r="D81" s="95" t="s">
        <v>3395</v>
      </c>
      <c r="E81" s="114"/>
      <c r="F81" s="114"/>
      <c r="G81" s="114"/>
      <c r="H81" s="114"/>
      <c r="J81" s="61"/>
    </row>
    <row r="82" spans="1:10">
      <c r="A82" s="61" t="s">
        <v>2193</v>
      </c>
      <c r="B82" s="61"/>
      <c r="C82" s="61"/>
      <c r="D82" s="95" t="s">
        <v>3396</v>
      </c>
      <c r="E82" s="114"/>
      <c r="F82" s="114"/>
      <c r="G82" s="114"/>
      <c r="H82" s="114"/>
      <c r="J82" s="61"/>
    </row>
    <row r="83" spans="1:10">
      <c r="A83" s="61" t="s">
        <v>2194</v>
      </c>
      <c r="B83" s="61"/>
      <c r="C83" s="61"/>
      <c r="D83" s="95" t="s">
        <v>3397</v>
      </c>
      <c r="E83" s="114"/>
      <c r="F83" s="114"/>
      <c r="G83" s="114"/>
      <c r="H83" s="114"/>
      <c r="J83" s="61"/>
    </row>
    <row r="84" spans="1:10">
      <c r="A84" s="61" t="s">
        <v>2195</v>
      </c>
      <c r="B84" s="61"/>
      <c r="C84" s="61"/>
      <c r="D84" s="95" t="s">
        <v>3398</v>
      </c>
      <c r="E84" s="114"/>
      <c r="F84" s="114"/>
      <c r="G84" s="114"/>
      <c r="H84" s="114"/>
      <c r="J84" s="61"/>
    </row>
    <row r="85" spans="1:10">
      <c r="A85" s="61" t="s">
        <v>2196</v>
      </c>
      <c r="B85" s="61"/>
      <c r="C85" s="61"/>
      <c r="D85" s="95" t="s">
        <v>3399</v>
      </c>
      <c r="E85" s="114"/>
      <c r="F85" s="114"/>
      <c r="G85" s="114"/>
      <c r="H85" s="114"/>
      <c r="J85" s="61"/>
    </row>
    <row r="86" spans="1:10">
      <c r="A86" s="61" t="s">
        <v>2197</v>
      </c>
      <c r="B86" s="61"/>
      <c r="C86" s="61"/>
      <c r="D86" s="95" t="s">
        <v>3400</v>
      </c>
      <c r="E86" s="114"/>
      <c r="F86" s="114"/>
      <c r="G86" s="114"/>
      <c r="H86" s="114"/>
      <c r="J86" s="61"/>
    </row>
    <row r="87" spans="1:10">
      <c r="A87" s="61" t="s">
        <v>2198</v>
      </c>
      <c r="B87" s="61"/>
      <c r="C87" s="61"/>
      <c r="D87" s="95" t="s">
        <v>3401</v>
      </c>
      <c r="E87" s="114"/>
      <c r="F87" s="114"/>
      <c r="G87" s="114"/>
      <c r="H87" s="114"/>
      <c r="J87" s="61"/>
    </row>
    <row r="88" spans="1:10">
      <c r="A88" s="61" t="s">
        <v>2199</v>
      </c>
      <c r="B88" s="61"/>
      <c r="C88" s="61"/>
      <c r="D88" s="95" t="s">
        <v>3402</v>
      </c>
      <c r="E88" s="114"/>
      <c r="F88" s="114"/>
      <c r="G88" s="114"/>
      <c r="H88" s="114"/>
      <c r="J88" s="61"/>
    </row>
    <row r="89" spans="1:10" ht="15.75" thickBot="1">
      <c r="A89" s="61" t="s">
        <v>2200</v>
      </c>
      <c r="B89" s="61"/>
      <c r="C89" s="61"/>
      <c r="D89" s="108" t="s">
        <v>3403</v>
      </c>
      <c r="E89" s="115">
        <f>1*E75+1*E76+1*E77+1*E78+1*E79+1*E80+1*E81+1*E82+1*E83+1*E84+1*E85+1*E86+1*E87+1*E88</f>
        <v>0</v>
      </c>
      <c r="F89" s="115">
        <f>1*F75+1*F76+1*F77+1*F78+1*F79+1*F80+1*F81+1*F82+1*F83+1*F84+1*F85+1*F86+1*F87+1*F88</f>
        <v>0</v>
      </c>
      <c r="G89" s="115">
        <f>1*G75+1*G76+1*G77+1*G78+1*G79+1*G80+1*G81+1*G82+1*G83+1*G84+1*G85+1*G86+1*G87+1*G88</f>
        <v>0</v>
      </c>
      <c r="H89" s="115">
        <f>1*H75+1*H76+1*H77+1*H78+1*H79+1*H80+1*H81+1*H82+1*H83+1*H84+1*H85+1*H86+1*H87+1*H88</f>
        <v>0</v>
      </c>
      <c r="I89" s="57" t="s">
        <v>2654</v>
      </c>
      <c r="J89" s="61"/>
    </row>
    <row r="90" spans="1:10" ht="15.75" thickTop="1">
      <c r="A90" s="61" t="s">
        <v>2201</v>
      </c>
      <c r="B90" s="61"/>
      <c r="C90" s="61"/>
      <c r="D90" s="94" t="s">
        <v>3404</v>
      </c>
      <c r="E90" s="118"/>
      <c r="F90" s="118"/>
      <c r="G90" s="118"/>
      <c r="H90" s="118"/>
      <c r="J90" s="61"/>
    </row>
    <row r="91" spans="1:10">
      <c r="A91" s="61" t="s">
        <v>2202</v>
      </c>
      <c r="B91" s="61"/>
      <c r="C91" s="61"/>
      <c r="D91" s="95" t="s">
        <v>3405</v>
      </c>
      <c r="E91" s="114"/>
      <c r="F91" s="114"/>
      <c r="G91" s="114"/>
      <c r="H91" s="114"/>
      <c r="J91" s="61"/>
    </row>
    <row r="92" spans="1:10">
      <c r="A92" s="61" t="s">
        <v>2203</v>
      </c>
      <c r="B92" s="61"/>
      <c r="C92" s="61"/>
      <c r="D92" s="95" t="s">
        <v>3406</v>
      </c>
      <c r="E92" s="114"/>
      <c r="F92" s="114"/>
      <c r="G92" s="114"/>
      <c r="H92" s="114"/>
      <c r="J92" s="61"/>
    </row>
    <row r="93" spans="1:10">
      <c r="A93" s="61" t="s">
        <v>2204</v>
      </c>
      <c r="B93" s="61"/>
      <c r="C93" s="61"/>
      <c r="D93" s="95" t="s">
        <v>3407</v>
      </c>
      <c r="E93" s="114"/>
      <c r="F93" s="114"/>
      <c r="G93" s="114"/>
      <c r="H93" s="114"/>
      <c r="J93" s="61"/>
    </row>
    <row r="94" spans="1:10">
      <c r="A94" s="61" t="s">
        <v>2205</v>
      </c>
      <c r="B94" s="61"/>
      <c r="C94" s="61"/>
      <c r="D94" s="95" t="s">
        <v>3408</v>
      </c>
      <c r="E94" s="114"/>
      <c r="F94" s="114"/>
      <c r="G94" s="114"/>
      <c r="H94" s="114"/>
      <c r="J94" s="61"/>
    </row>
    <row r="95" spans="1:10">
      <c r="A95" s="61" t="s">
        <v>2206</v>
      </c>
      <c r="B95" s="61"/>
      <c r="C95" s="61"/>
      <c r="D95" s="95" t="s">
        <v>3409</v>
      </c>
      <c r="E95" s="114"/>
      <c r="F95" s="114"/>
      <c r="G95" s="114"/>
      <c r="H95" s="114"/>
      <c r="J95" s="61"/>
    </row>
    <row r="96" spans="1:10">
      <c r="A96" s="61" t="s">
        <v>2207</v>
      </c>
      <c r="B96" s="61"/>
      <c r="C96" s="61"/>
      <c r="D96" s="95" t="s">
        <v>3410</v>
      </c>
      <c r="E96" s="114"/>
      <c r="F96" s="114"/>
      <c r="G96" s="114"/>
      <c r="H96" s="114"/>
      <c r="J96" s="61"/>
    </row>
    <row r="97" spans="1:10">
      <c r="A97" s="61" t="s">
        <v>2208</v>
      </c>
      <c r="B97" s="61"/>
      <c r="C97" s="61"/>
      <c r="D97" s="95" t="s">
        <v>3411</v>
      </c>
      <c r="E97" s="114"/>
      <c r="F97" s="114"/>
      <c r="G97" s="114"/>
      <c r="H97" s="114"/>
      <c r="J97" s="61"/>
    </row>
    <row r="98" spans="1:10" ht="15.75" thickBot="1">
      <c r="A98" s="61" t="s">
        <v>2209</v>
      </c>
      <c r="B98" s="61"/>
      <c r="C98" s="61"/>
      <c r="D98" s="108" t="s">
        <v>3412</v>
      </c>
      <c r="E98" s="115">
        <f>1*E91+1*E92+1*E93+1*E94+1*E95+1*E96+1*E97</f>
        <v>0</v>
      </c>
      <c r="F98" s="115">
        <f>1*F91+1*F92+1*F93+1*F94+1*F95+1*F96+1*F97</f>
        <v>0</v>
      </c>
      <c r="G98" s="115">
        <f>1*G91+1*G92+1*G93+1*G94+1*G95+1*G96+1*G97</f>
        <v>0</v>
      </c>
      <c r="H98" s="115">
        <f>1*H91+1*H92+1*H93+1*H94+1*H95+1*H96+1*H97</f>
        <v>0</v>
      </c>
      <c r="I98" s="57" t="s">
        <v>2654</v>
      </c>
      <c r="J98" s="61"/>
    </row>
    <row r="99" spans="1:10" ht="15.75" thickTop="1">
      <c r="A99" s="61" t="s">
        <v>2210</v>
      </c>
      <c r="B99" s="61"/>
      <c r="C99" s="61"/>
      <c r="D99" s="94" t="s">
        <v>3413</v>
      </c>
      <c r="E99" s="118"/>
      <c r="F99" s="118"/>
      <c r="G99" s="118"/>
      <c r="H99" s="118"/>
      <c r="J99" s="61"/>
    </row>
    <row r="100" spans="1:10">
      <c r="A100" s="61" t="s">
        <v>2211</v>
      </c>
      <c r="B100" s="61"/>
      <c r="C100" s="61"/>
      <c r="D100" s="95" t="s">
        <v>3414</v>
      </c>
      <c r="E100" s="114"/>
      <c r="F100" s="114"/>
      <c r="G100" s="114"/>
      <c r="H100" s="114"/>
      <c r="J100" s="61"/>
    </row>
    <row r="101" spans="1:10">
      <c r="A101" s="61" t="s">
        <v>2212</v>
      </c>
      <c r="B101" s="61"/>
      <c r="C101" s="61"/>
      <c r="D101" s="95" t="s">
        <v>3415</v>
      </c>
      <c r="E101" s="114"/>
      <c r="F101" s="114"/>
      <c r="G101" s="114"/>
      <c r="H101" s="114"/>
      <c r="J101" s="61"/>
    </row>
    <row r="102" spans="1:10">
      <c r="A102" s="61" t="s">
        <v>2213</v>
      </c>
      <c r="B102" s="61"/>
      <c r="C102" s="61"/>
      <c r="D102" s="95" t="s">
        <v>3416</v>
      </c>
      <c r="E102" s="114"/>
      <c r="F102" s="114"/>
      <c r="G102" s="114"/>
      <c r="H102" s="114"/>
      <c r="J102" s="61"/>
    </row>
    <row r="103" spans="1:10">
      <c r="A103" s="61" t="s">
        <v>2214</v>
      </c>
      <c r="B103" s="61"/>
      <c r="C103" s="61"/>
      <c r="D103" s="95" t="s">
        <v>3417</v>
      </c>
      <c r="E103" s="114"/>
      <c r="F103" s="114"/>
      <c r="G103" s="114"/>
      <c r="H103" s="114"/>
      <c r="J103" s="61"/>
    </row>
    <row r="104" spans="1:10">
      <c r="A104" s="61" t="s">
        <v>2215</v>
      </c>
      <c r="B104" s="61"/>
      <c r="C104" s="61"/>
      <c r="D104" s="95" t="s">
        <v>3418</v>
      </c>
      <c r="E104" s="114"/>
      <c r="F104" s="114"/>
      <c r="G104" s="114"/>
      <c r="H104" s="114"/>
      <c r="J104" s="61"/>
    </row>
    <row r="105" spans="1:10" ht="15.75" thickBot="1">
      <c r="A105" s="61" t="s">
        <v>2216</v>
      </c>
      <c r="B105" s="61"/>
      <c r="C105" s="61"/>
      <c r="D105" s="108" t="s">
        <v>3419</v>
      </c>
      <c r="E105" s="115">
        <f>1*E100+1*E101+1*E102+1*E103+1*E104</f>
        <v>0</v>
      </c>
      <c r="F105" s="115">
        <f>1*F100+1*F101+1*F102+1*F103+1*F104</f>
        <v>0</v>
      </c>
      <c r="G105" s="115">
        <f>1*G100+1*G101+1*G102+1*G103+1*G104</f>
        <v>0</v>
      </c>
      <c r="H105" s="115">
        <f>1*H100+1*H101+1*H102+1*H103+1*H104</f>
        <v>0</v>
      </c>
      <c r="I105" s="57" t="s">
        <v>2654</v>
      </c>
      <c r="J105" s="61"/>
    </row>
    <row r="106" spans="1:10" ht="15.75" thickTop="1">
      <c r="A106" s="61" t="s">
        <v>2217</v>
      </c>
      <c r="B106" s="61"/>
      <c r="C106" s="61"/>
      <c r="D106" s="94" t="s">
        <v>3420</v>
      </c>
      <c r="E106" s="118"/>
      <c r="F106" s="118"/>
      <c r="G106" s="118"/>
      <c r="H106" s="118"/>
      <c r="J106" s="61"/>
    </row>
    <row r="107" spans="1:10">
      <c r="A107" s="61" t="s">
        <v>2218</v>
      </c>
      <c r="B107" s="61"/>
      <c r="C107" s="61"/>
      <c r="D107" s="95" t="s">
        <v>3421</v>
      </c>
      <c r="E107" s="114"/>
      <c r="F107" s="114"/>
      <c r="G107" s="114"/>
      <c r="H107" s="114"/>
      <c r="J107" s="61"/>
    </row>
    <row r="108" spans="1:10">
      <c r="A108" s="61" t="s">
        <v>2219</v>
      </c>
      <c r="B108" s="61"/>
      <c r="C108" s="61"/>
      <c r="D108" s="95" t="s">
        <v>3422</v>
      </c>
      <c r="E108" s="114"/>
      <c r="F108" s="114"/>
      <c r="G108" s="114"/>
      <c r="H108" s="114"/>
      <c r="J108" s="61"/>
    </row>
    <row r="109" spans="1:10">
      <c r="A109" s="61" t="s">
        <v>2220</v>
      </c>
      <c r="B109" s="61"/>
      <c r="C109" s="61"/>
      <c r="D109" s="95" t="s">
        <v>3423</v>
      </c>
      <c r="E109" s="114"/>
      <c r="F109" s="114"/>
      <c r="G109" s="114"/>
      <c r="H109" s="114"/>
      <c r="J109" s="61"/>
    </row>
    <row r="110" spans="1:10">
      <c r="A110" s="61" t="s">
        <v>2221</v>
      </c>
      <c r="B110" s="61"/>
      <c r="C110" s="61"/>
      <c r="D110" s="95" t="s">
        <v>3424</v>
      </c>
      <c r="E110" s="114"/>
      <c r="F110" s="114"/>
      <c r="G110" s="114"/>
      <c r="H110" s="114"/>
      <c r="J110" s="61"/>
    </row>
    <row r="111" spans="1:10">
      <c r="A111" s="61" t="s">
        <v>2222</v>
      </c>
      <c r="B111" s="61"/>
      <c r="C111" s="61"/>
      <c r="D111" s="95" t="s">
        <v>3425</v>
      </c>
      <c r="E111" s="114"/>
      <c r="F111" s="114"/>
      <c r="G111" s="114"/>
      <c r="H111" s="114"/>
      <c r="J111" s="61"/>
    </row>
    <row r="112" spans="1:10">
      <c r="A112" s="61" t="s">
        <v>2223</v>
      </c>
      <c r="B112" s="61"/>
      <c r="C112" s="61"/>
      <c r="D112" s="95" t="s">
        <v>3426</v>
      </c>
      <c r="E112" s="114"/>
      <c r="F112" s="114"/>
      <c r="G112" s="114"/>
      <c r="H112" s="114"/>
      <c r="J112" s="61"/>
    </row>
    <row r="113" spans="1:10">
      <c r="A113" s="61" t="s">
        <v>2224</v>
      </c>
      <c r="B113" s="61"/>
      <c r="C113" s="61"/>
      <c r="D113" s="95" t="s">
        <v>3427</v>
      </c>
      <c r="E113" s="114"/>
      <c r="F113" s="114"/>
      <c r="G113" s="114"/>
      <c r="H113" s="114"/>
      <c r="J113" s="61"/>
    </row>
    <row r="114" spans="1:10">
      <c r="A114" s="61" t="s">
        <v>2225</v>
      </c>
      <c r="B114" s="61"/>
      <c r="C114" s="61"/>
      <c r="D114" s="95" t="s">
        <v>3428</v>
      </c>
      <c r="E114" s="114"/>
      <c r="F114" s="114"/>
      <c r="G114" s="114"/>
      <c r="H114" s="114"/>
      <c r="J114" s="61"/>
    </row>
    <row r="115" spans="1:10">
      <c r="A115" s="61" t="s">
        <v>2226</v>
      </c>
      <c r="B115" s="61"/>
      <c r="C115" s="61"/>
      <c r="D115" s="95" t="s">
        <v>3429</v>
      </c>
      <c r="E115" s="114"/>
      <c r="F115" s="114"/>
      <c r="G115" s="114"/>
      <c r="H115" s="114"/>
      <c r="J115" s="61"/>
    </row>
    <row r="116" spans="1:10" ht="15.75" thickBot="1">
      <c r="A116" s="61" t="s">
        <v>2227</v>
      </c>
      <c r="B116" s="61"/>
      <c r="C116" s="61"/>
      <c r="D116" s="108" t="s">
        <v>3430</v>
      </c>
      <c r="E116" s="115">
        <f>1*E107+1*E108+1*E109+1*E110+1*E111+1*E112+1*E113+1*E114+1*E115</f>
        <v>0</v>
      </c>
      <c r="F116" s="115">
        <f>1*F107+1*F108+1*F109+1*F110+1*F111+1*F112+1*F113+1*F114+1*F115</f>
        <v>0</v>
      </c>
      <c r="G116" s="115">
        <f>1*G107+1*G108+1*G109+1*G110+1*G111+1*G112+1*G113+1*G114+1*G115</f>
        <v>0</v>
      </c>
      <c r="H116" s="115">
        <f>1*H107+1*H108+1*H109+1*H110+1*H111+1*H112+1*H113+1*H114+1*H115</f>
        <v>0</v>
      </c>
      <c r="I116" s="57" t="s">
        <v>2654</v>
      </c>
      <c r="J116" s="61"/>
    </row>
    <row r="117" spans="1:10" ht="15.75" thickTop="1">
      <c r="A117" s="61" t="s">
        <v>2228</v>
      </c>
      <c r="B117" s="61"/>
      <c r="C117" s="61"/>
      <c r="D117" s="94" t="s">
        <v>3431</v>
      </c>
      <c r="E117" s="118"/>
      <c r="F117" s="118"/>
      <c r="G117" s="118"/>
      <c r="H117" s="118"/>
      <c r="J117" s="61"/>
    </row>
    <row r="118" spans="1:10">
      <c r="A118" s="61" t="s">
        <v>2229</v>
      </c>
      <c r="B118" s="61"/>
      <c r="C118" s="61"/>
      <c r="D118" s="95" t="s">
        <v>3432</v>
      </c>
      <c r="E118" s="114"/>
      <c r="F118" s="114"/>
      <c r="G118" s="114"/>
      <c r="H118" s="114"/>
      <c r="J118" s="61"/>
    </row>
    <row r="119" spans="1:10">
      <c r="A119" s="61" t="s">
        <v>2230</v>
      </c>
      <c r="B119" s="61"/>
      <c r="C119" s="61"/>
      <c r="D119" s="95" t="s">
        <v>3433</v>
      </c>
      <c r="E119" s="114"/>
      <c r="F119" s="114"/>
      <c r="G119" s="114"/>
      <c r="H119" s="114"/>
      <c r="J119" s="61"/>
    </row>
    <row r="120" spans="1:10">
      <c r="A120" s="61" t="s">
        <v>2231</v>
      </c>
      <c r="B120" s="61"/>
      <c r="C120" s="61"/>
      <c r="D120" s="95" t="s">
        <v>3434</v>
      </c>
      <c r="E120" s="114"/>
      <c r="F120" s="114"/>
      <c r="G120" s="114"/>
      <c r="H120" s="114"/>
      <c r="J120" s="61"/>
    </row>
    <row r="121" spans="1:10">
      <c r="A121" s="61" t="s">
        <v>2232</v>
      </c>
      <c r="B121" s="61"/>
      <c r="C121" s="61"/>
      <c r="D121" s="95" t="s">
        <v>3435</v>
      </c>
      <c r="E121" s="114"/>
      <c r="F121" s="114"/>
      <c r="G121" s="114"/>
      <c r="H121" s="114"/>
      <c r="J121" s="61"/>
    </row>
    <row r="122" spans="1:10">
      <c r="A122" s="61" t="s">
        <v>2233</v>
      </c>
      <c r="B122" s="61"/>
      <c r="C122" s="61"/>
      <c r="D122" s="95" t="s">
        <v>3436</v>
      </c>
      <c r="E122" s="114"/>
      <c r="F122" s="114"/>
      <c r="G122" s="114"/>
      <c r="H122" s="114"/>
      <c r="J122" s="61"/>
    </row>
    <row r="123" spans="1:10">
      <c r="A123" s="61" t="s">
        <v>2234</v>
      </c>
      <c r="B123" s="61"/>
      <c r="C123" s="61"/>
      <c r="D123" s="95" t="s">
        <v>3437</v>
      </c>
      <c r="E123" s="114"/>
      <c r="F123" s="114"/>
      <c r="G123" s="114"/>
      <c r="H123" s="114"/>
      <c r="J123" s="61"/>
    </row>
    <row r="124" spans="1:10">
      <c r="A124" s="61" t="s">
        <v>2235</v>
      </c>
      <c r="B124" s="61"/>
      <c r="C124" s="61"/>
      <c r="D124" s="95" t="s">
        <v>3438</v>
      </c>
      <c r="E124" s="114"/>
      <c r="F124" s="114"/>
      <c r="G124" s="114"/>
      <c r="H124" s="114"/>
      <c r="J124" s="61"/>
    </row>
    <row r="125" spans="1:10">
      <c r="A125" s="61" t="s">
        <v>2236</v>
      </c>
      <c r="B125" s="61"/>
      <c r="C125" s="61"/>
      <c r="D125" s="95" t="s">
        <v>3439</v>
      </c>
      <c r="E125" s="114"/>
      <c r="F125" s="114"/>
      <c r="G125" s="114"/>
      <c r="H125" s="114"/>
      <c r="J125" s="61"/>
    </row>
    <row r="126" spans="1:10">
      <c r="A126" s="61" t="s">
        <v>2237</v>
      </c>
      <c r="B126" s="61"/>
      <c r="C126" s="61"/>
      <c r="D126" s="95" t="s">
        <v>3440</v>
      </c>
      <c r="E126" s="114"/>
      <c r="F126" s="114"/>
      <c r="G126" s="114"/>
      <c r="H126" s="114"/>
      <c r="J126" s="61"/>
    </row>
    <row r="127" spans="1:10">
      <c r="A127" s="61" t="s">
        <v>2238</v>
      </c>
      <c r="B127" s="61"/>
      <c r="C127" s="61"/>
      <c r="D127" s="95" t="s">
        <v>3441</v>
      </c>
      <c r="E127" s="114"/>
      <c r="F127" s="114"/>
      <c r="G127" s="114"/>
      <c r="H127" s="114"/>
      <c r="J127" s="61"/>
    </row>
    <row r="128" spans="1:10">
      <c r="A128" s="61" t="s">
        <v>2239</v>
      </c>
      <c r="B128" s="61"/>
      <c r="C128" s="61"/>
      <c r="D128" s="95" t="s">
        <v>3442</v>
      </c>
      <c r="E128" s="114"/>
      <c r="F128" s="114"/>
      <c r="G128" s="114"/>
      <c r="H128" s="114"/>
      <c r="J128" s="61"/>
    </row>
    <row r="129" spans="1:10">
      <c r="A129" s="61" t="s">
        <v>2240</v>
      </c>
      <c r="B129" s="61"/>
      <c r="C129" s="61"/>
      <c r="D129" s="95" t="s">
        <v>3443</v>
      </c>
      <c r="E129" s="114"/>
      <c r="F129" s="114"/>
      <c r="G129" s="114"/>
      <c r="H129" s="114"/>
      <c r="J129" s="61"/>
    </row>
    <row r="130" spans="1:10">
      <c r="A130" s="61" t="s">
        <v>2241</v>
      </c>
      <c r="B130" s="61"/>
      <c r="C130" s="61"/>
      <c r="D130" s="95" t="s">
        <v>3444</v>
      </c>
      <c r="E130" s="114"/>
      <c r="F130" s="114"/>
      <c r="G130" s="114"/>
      <c r="H130" s="114"/>
      <c r="J130" s="61"/>
    </row>
    <row r="131" spans="1:10">
      <c r="A131" s="61" t="s">
        <v>2242</v>
      </c>
      <c r="B131" s="61"/>
      <c r="C131" s="61"/>
      <c r="D131" s="95" t="s">
        <v>3445</v>
      </c>
      <c r="E131" s="114"/>
      <c r="F131" s="114"/>
      <c r="G131" s="114"/>
      <c r="H131" s="114"/>
      <c r="J131" s="61"/>
    </row>
    <row r="132" spans="1:10">
      <c r="A132" s="61" t="s">
        <v>2243</v>
      </c>
      <c r="B132" s="61"/>
      <c r="C132" s="61"/>
      <c r="D132" s="95" t="s">
        <v>3446</v>
      </c>
      <c r="E132" s="114"/>
      <c r="F132" s="114"/>
      <c r="G132" s="114"/>
      <c r="H132" s="114"/>
      <c r="J132" s="61"/>
    </row>
    <row r="133" spans="1:10">
      <c r="A133" s="61" t="s">
        <v>2244</v>
      </c>
      <c r="B133" s="61"/>
      <c r="C133" s="61"/>
      <c r="D133" s="95" t="s">
        <v>3447</v>
      </c>
      <c r="E133" s="114"/>
      <c r="F133" s="114"/>
      <c r="G133" s="114"/>
      <c r="H133" s="114"/>
      <c r="J133" s="61"/>
    </row>
    <row r="134" spans="1:10">
      <c r="A134" s="61" t="s">
        <v>2245</v>
      </c>
      <c r="B134" s="61"/>
      <c r="C134" s="61"/>
      <c r="D134" s="95" t="s">
        <v>3448</v>
      </c>
      <c r="E134" s="114"/>
      <c r="F134" s="114"/>
      <c r="G134" s="114"/>
      <c r="H134" s="114"/>
      <c r="J134" s="61"/>
    </row>
    <row r="135" spans="1:10">
      <c r="A135" s="61" t="s">
        <v>2246</v>
      </c>
      <c r="B135" s="61"/>
      <c r="C135" s="61"/>
      <c r="D135" s="95" t="s">
        <v>3449</v>
      </c>
      <c r="E135" s="114"/>
      <c r="F135" s="114"/>
      <c r="G135" s="114"/>
      <c r="H135" s="114"/>
      <c r="J135" s="61"/>
    </row>
    <row r="136" spans="1:10">
      <c r="A136" s="61" t="s">
        <v>2247</v>
      </c>
      <c r="B136" s="61"/>
      <c r="C136" s="61"/>
      <c r="D136" s="95" t="s">
        <v>3450</v>
      </c>
      <c r="E136" s="114"/>
      <c r="F136" s="114"/>
      <c r="G136" s="114"/>
      <c r="H136" s="114"/>
      <c r="J136" s="61"/>
    </row>
    <row r="137" spans="1:10">
      <c r="A137" s="61" t="s">
        <v>2248</v>
      </c>
      <c r="B137" s="61"/>
      <c r="C137" s="61"/>
      <c r="D137" s="95" t="s">
        <v>3451</v>
      </c>
      <c r="E137" s="114"/>
      <c r="F137" s="114"/>
      <c r="G137" s="114"/>
      <c r="H137" s="114"/>
      <c r="J137" s="61"/>
    </row>
    <row r="138" spans="1:10">
      <c r="A138" s="61" t="s">
        <v>2249</v>
      </c>
      <c r="B138" s="61"/>
      <c r="C138" s="61"/>
      <c r="D138" s="95" t="s">
        <v>3452</v>
      </c>
      <c r="E138" s="114"/>
      <c r="F138" s="114"/>
      <c r="G138" s="114"/>
      <c r="H138" s="114"/>
      <c r="J138" s="61"/>
    </row>
    <row r="139" spans="1:10">
      <c r="A139" s="61" t="s">
        <v>2250</v>
      </c>
      <c r="B139" s="61"/>
      <c r="C139" s="61"/>
      <c r="D139" s="95" t="s">
        <v>3453</v>
      </c>
      <c r="E139" s="114"/>
      <c r="F139" s="114"/>
      <c r="G139" s="114"/>
      <c r="H139" s="114"/>
      <c r="J139" s="61"/>
    </row>
    <row r="140" spans="1:10">
      <c r="A140" s="61" t="s">
        <v>2251</v>
      </c>
      <c r="B140" s="61"/>
      <c r="C140" s="61"/>
      <c r="D140" s="95" t="s">
        <v>3454</v>
      </c>
      <c r="E140" s="114"/>
      <c r="F140" s="114"/>
      <c r="G140" s="114"/>
      <c r="H140" s="114"/>
      <c r="J140" s="61"/>
    </row>
    <row r="141" spans="1:10">
      <c r="A141" s="61" t="s">
        <v>2252</v>
      </c>
      <c r="B141" s="61"/>
      <c r="C141" s="61"/>
      <c r="D141" s="95" t="s">
        <v>3455</v>
      </c>
      <c r="E141" s="114"/>
      <c r="F141" s="114"/>
      <c r="G141" s="114"/>
      <c r="H141" s="114"/>
      <c r="J141" s="61"/>
    </row>
    <row r="142" spans="1:10">
      <c r="A142" s="61" t="s">
        <v>2253</v>
      </c>
      <c r="B142" s="61"/>
      <c r="C142" s="61"/>
      <c r="D142" s="95" t="s">
        <v>3456</v>
      </c>
      <c r="E142" s="114"/>
      <c r="F142" s="114"/>
      <c r="G142" s="114"/>
      <c r="H142" s="114"/>
      <c r="J142" s="61"/>
    </row>
    <row r="143" spans="1:10">
      <c r="A143" s="61" t="s">
        <v>2254</v>
      </c>
      <c r="B143" s="61"/>
      <c r="C143" s="61"/>
      <c r="D143" s="95" t="s">
        <v>3457</v>
      </c>
      <c r="E143" s="114"/>
      <c r="F143" s="114"/>
      <c r="G143" s="114"/>
      <c r="H143" s="114"/>
      <c r="J143" s="61"/>
    </row>
    <row r="144" spans="1:10">
      <c r="A144" s="61" t="s">
        <v>2255</v>
      </c>
      <c r="B144" s="61"/>
      <c r="C144" s="61"/>
      <c r="D144" s="95" t="s">
        <v>3458</v>
      </c>
      <c r="E144" s="114"/>
      <c r="F144" s="114"/>
      <c r="G144" s="114"/>
      <c r="H144" s="114"/>
      <c r="J144" s="61"/>
    </row>
    <row r="145" spans="1:10">
      <c r="A145" s="61" t="s">
        <v>2256</v>
      </c>
      <c r="B145" s="61"/>
      <c r="C145" s="61"/>
      <c r="D145" s="95" t="s">
        <v>3459</v>
      </c>
      <c r="E145" s="114"/>
      <c r="F145" s="114"/>
      <c r="G145" s="114"/>
      <c r="H145" s="114"/>
      <c r="J145" s="61"/>
    </row>
    <row r="146" spans="1:10">
      <c r="A146" s="61" t="s">
        <v>2257</v>
      </c>
      <c r="B146" s="61"/>
      <c r="C146" s="61"/>
      <c r="D146" s="95" t="s">
        <v>3460</v>
      </c>
      <c r="E146" s="114"/>
      <c r="F146" s="114"/>
      <c r="G146" s="114"/>
      <c r="H146" s="114"/>
      <c r="J146" s="61"/>
    </row>
    <row r="147" spans="1:10">
      <c r="A147" s="61" t="s">
        <v>2258</v>
      </c>
      <c r="B147" s="61"/>
      <c r="C147" s="61"/>
      <c r="D147" s="95" t="s">
        <v>3461</v>
      </c>
      <c r="E147" s="114"/>
      <c r="F147" s="114"/>
      <c r="G147" s="114"/>
      <c r="H147" s="114"/>
      <c r="J147" s="61"/>
    </row>
    <row r="148" spans="1:10">
      <c r="A148" s="61" t="s">
        <v>2259</v>
      </c>
      <c r="B148" s="61"/>
      <c r="C148" s="61"/>
      <c r="D148" s="95" t="s">
        <v>3462</v>
      </c>
      <c r="E148" s="114"/>
      <c r="F148" s="114"/>
      <c r="G148" s="114"/>
      <c r="H148" s="114"/>
      <c r="J148" s="61"/>
    </row>
    <row r="149" spans="1:10">
      <c r="A149" s="61" t="s">
        <v>2260</v>
      </c>
      <c r="B149" s="61"/>
      <c r="C149" s="61"/>
      <c r="D149" s="95" t="s">
        <v>3463</v>
      </c>
      <c r="E149" s="114"/>
      <c r="F149" s="114"/>
      <c r="G149" s="114"/>
      <c r="H149" s="114"/>
      <c r="J149" s="61"/>
    </row>
    <row r="150" spans="1:10">
      <c r="A150" s="61" t="s">
        <v>2261</v>
      </c>
      <c r="B150" s="61"/>
      <c r="C150" s="61"/>
      <c r="D150" s="95" t="s">
        <v>3464</v>
      </c>
      <c r="E150" s="114"/>
      <c r="F150" s="114"/>
      <c r="G150" s="114"/>
      <c r="H150" s="114"/>
      <c r="J150" s="61"/>
    </row>
    <row r="151" spans="1:10">
      <c r="A151" s="61" t="s">
        <v>2262</v>
      </c>
      <c r="B151" s="61"/>
      <c r="C151" s="61"/>
      <c r="D151" s="95" t="s">
        <v>3465</v>
      </c>
      <c r="E151" s="114"/>
      <c r="F151" s="114"/>
      <c r="G151" s="114"/>
      <c r="H151" s="114"/>
      <c r="J151" s="61"/>
    </row>
    <row r="152" spans="1:10">
      <c r="A152" s="61" t="s">
        <v>2263</v>
      </c>
      <c r="B152" s="61"/>
      <c r="C152" s="61"/>
      <c r="D152" s="95" t="s">
        <v>3466</v>
      </c>
      <c r="E152" s="114"/>
      <c r="F152" s="114"/>
      <c r="G152" s="114"/>
      <c r="H152" s="114"/>
      <c r="J152" s="61"/>
    </row>
    <row r="153" spans="1:10">
      <c r="A153" s="61" t="s">
        <v>2264</v>
      </c>
      <c r="B153" s="61"/>
      <c r="C153" s="61"/>
      <c r="D153" s="95" t="s">
        <v>3467</v>
      </c>
      <c r="E153" s="114"/>
      <c r="F153" s="114"/>
      <c r="G153" s="114"/>
      <c r="H153" s="114"/>
      <c r="J153" s="61"/>
    </row>
    <row r="154" spans="1:10">
      <c r="A154" s="61" t="s">
        <v>2265</v>
      </c>
      <c r="B154" s="61"/>
      <c r="C154" s="61"/>
      <c r="D154" s="95" t="s">
        <v>3468</v>
      </c>
      <c r="E154" s="114"/>
      <c r="F154" s="114"/>
      <c r="G154" s="114"/>
      <c r="H154" s="114"/>
      <c r="J154" s="61"/>
    </row>
    <row r="155" spans="1:10">
      <c r="A155" s="61" t="s">
        <v>2266</v>
      </c>
      <c r="B155" s="61"/>
      <c r="C155" s="61"/>
      <c r="D155" s="95" t="s">
        <v>3469</v>
      </c>
      <c r="E155" s="114"/>
      <c r="F155" s="114"/>
      <c r="G155" s="114"/>
      <c r="H155" s="114"/>
      <c r="J155" s="61"/>
    </row>
    <row r="156" spans="1:10">
      <c r="A156" s="61" t="s">
        <v>2267</v>
      </c>
      <c r="B156" s="61"/>
      <c r="C156" s="61"/>
      <c r="D156" s="95" t="s">
        <v>3470</v>
      </c>
      <c r="E156" s="114"/>
      <c r="F156" s="114"/>
      <c r="G156" s="114"/>
      <c r="H156" s="114"/>
      <c r="J156" s="61"/>
    </row>
    <row r="157" spans="1:10">
      <c r="A157" s="61" t="s">
        <v>2268</v>
      </c>
      <c r="B157" s="61"/>
      <c r="C157" s="61"/>
      <c r="D157" s="95" t="s">
        <v>3471</v>
      </c>
      <c r="E157" s="114"/>
      <c r="F157" s="114"/>
      <c r="G157" s="114"/>
      <c r="H157" s="114"/>
      <c r="J157" s="61"/>
    </row>
    <row r="158" spans="1:10">
      <c r="A158" s="61" t="s">
        <v>2269</v>
      </c>
      <c r="B158" s="61"/>
      <c r="C158" s="61"/>
      <c r="D158" s="95" t="s">
        <v>3472</v>
      </c>
      <c r="E158" s="114"/>
      <c r="F158" s="114"/>
      <c r="G158" s="114"/>
      <c r="H158" s="114"/>
      <c r="J158" s="61"/>
    </row>
    <row r="159" spans="1:10">
      <c r="A159" s="61" t="s">
        <v>2270</v>
      </c>
      <c r="B159" s="61"/>
      <c r="C159" s="61"/>
      <c r="D159" s="95" t="s">
        <v>3473</v>
      </c>
      <c r="E159" s="114"/>
      <c r="F159" s="114"/>
      <c r="G159" s="114"/>
      <c r="H159" s="114"/>
      <c r="J159" s="61"/>
    </row>
    <row r="160" spans="1:10">
      <c r="A160" s="61" t="s">
        <v>2271</v>
      </c>
      <c r="B160" s="61"/>
      <c r="C160" s="61"/>
      <c r="D160" s="95" t="s">
        <v>3474</v>
      </c>
      <c r="E160" s="114">
        <v>8366</v>
      </c>
      <c r="F160" s="114">
        <v>0</v>
      </c>
      <c r="G160" s="114">
        <v>14966</v>
      </c>
      <c r="H160" s="114">
        <v>7962</v>
      </c>
      <c r="J160" s="61"/>
    </row>
    <row r="161" spans="1:10" ht="15.75" thickBot="1">
      <c r="A161" s="61" t="s">
        <v>2272</v>
      </c>
      <c r="B161" s="61"/>
      <c r="C161" s="61"/>
      <c r="D161" s="108" t="s">
        <v>3475</v>
      </c>
      <c r="E161" s="115">
        <f>1*E118+1*E119+1*E120+1*E121+1*E122+1*E123+1*E124+1*E125+1*E126+1*E127+1*E128+1*E129+1*E130+1*E131+1*E132+1*E133+1*E134+1*E135+1*E136+1*E137+1*E138+1*E139+1*E140+1*E141+1*E142+1*E143+1*E144+1*E145+1*E146+1*E147+1*E148+1*E149+1*E150+1*E151+1*E152+1*E153+1*E154+1*E155+1*E156+1*E157+1*E158+1*E159+1*E160</f>
        <v>8366</v>
      </c>
      <c r="F161" s="115">
        <f>1*F118+1*F119+1*F120+1*F121+1*F122+1*F123+1*F124+1*F125+1*F126+1*F127+1*F128+1*F129+1*F130+1*F131+1*F132+1*F133+1*F134+1*F135+1*F136+1*F137+1*F138+1*F139+1*F140+1*F141+1*F142+1*F143+1*F144+1*F145+1*F146+1*F147+1*F148+1*F149+1*F150+1*F151+1*F152+1*F153+1*F154+1*F155+1*F156+1*F157+1*F158+1*F159+1*F160</f>
        <v>0</v>
      </c>
      <c r="G161" s="115">
        <f>1*G118+1*G119+1*G120+1*G121+1*G122+1*G123+1*G124+1*G125+1*G126+1*G127+1*G128+1*G129+1*G130+1*G131+1*G132+1*G133+1*G134+1*G135+1*G136+1*G137+1*G138+1*G139+1*G140+1*G141+1*G142+1*G143+1*G144+1*G145+1*G146+1*G147+1*G148+1*G149+1*G150+1*G151+1*G152+1*G153+1*G154+1*G155+1*G156+1*G157+1*G158+1*G159+1*G160</f>
        <v>14966</v>
      </c>
      <c r="H161" s="115">
        <f>1*H118+1*H119+1*H120+1*H121+1*H122+1*H123+1*H124+1*H125+1*H126+1*H127+1*H128+1*H129+1*H130+1*H131+1*H132+1*H133+1*H134+1*H135+1*H136+1*H137+1*H138+1*H139+1*H140+1*H141+1*H142+1*H143+1*H144+1*H145+1*H146+1*H147+1*H148+1*H149+1*H150+1*H151+1*H152+1*H153+1*H154+1*H155+1*H156+1*H157+1*H158+1*H159+1*H160</f>
        <v>7962</v>
      </c>
      <c r="I161" s="57" t="s">
        <v>2654</v>
      </c>
      <c r="J161" s="61"/>
    </row>
    <row r="162" spans="1:10" ht="15.75" thickTop="1">
      <c r="A162" s="61" t="s">
        <v>2273</v>
      </c>
      <c r="B162" s="61"/>
      <c r="C162" s="61"/>
      <c r="D162" s="94" t="s">
        <v>3476</v>
      </c>
      <c r="E162" s="118"/>
      <c r="F162" s="118"/>
      <c r="G162" s="118"/>
      <c r="H162" s="118"/>
      <c r="J162" s="61"/>
    </row>
    <row r="163" spans="1:10">
      <c r="A163" s="61" t="s">
        <v>2274</v>
      </c>
      <c r="B163" s="61"/>
      <c r="C163" s="61"/>
      <c r="D163" s="95" t="s">
        <v>3477</v>
      </c>
      <c r="E163" s="114"/>
      <c r="F163" s="114"/>
      <c r="G163" s="114"/>
      <c r="H163" s="114"/>
      <c r="J163" s="61"/>
    </row>
    <row r="164" spans="1:10">
      <c r="A164" s="61" t="s">
        <v>2275</v>
      </c>
      <c r="B164" s="61"/>
      <c r="C164" s="61"/>
      <c r="D164" s="95" t="s">
        <v>3478</v>
      </c>
      <c r="E164" s="114"/>
      <c r="F164" s="114"/>
      <c r="G164" s="114"/>
      <c r="H164" s="114"/>
      <c r="J164" s="61"/>
    </row>
    <row r="165" spans="1:10">
      <c r="A165" s="61" t="s">
        <v>2276</v>
      </c>
      <c r="B165" s="61"/>
      <c r="C165" s="61"/>
      <c r="D165" s="95" t="s">
        <v>3479</v>
      </c>
      <c r="E165" s="114"/>
      <c r="F165" s="114"/>
      <c r="G165" s="114"/>
      <c r="H165" s="114"/>
      <c r="J165" s="61"/>
    </row>
    <row r="166" spans="1:10">
      <c r="A166" s="61" t="s">
        <v>2277</v>
      </c>
      <c r="B166" s="61"/>
      <c r="C166" s="61"/>
      <c r="D166" s="95" t="s">
        <v>3480</v>
      </c>
      <c r="E166" s="114"/>
      <c r="F166" s="114"/>
      <c r="G166" s="114"/>
      <c r="H166" s="114"/>
      <c r="J166" s="61"/>
    </row>
    <row r="167" spans="1:10">
      <c r="A167" s="61" t="s">
        <v>2278</v>
      </c>
      <c r="B167" s="61"/>
      <c r="C167" s="61"/>
      <c r="D167" s="95" t="s">
        <v>3481</v>
      </c>
      <c r="E167" s="114"/>
      <c r="F167" s="114"/>
      <c r="G167" s="114"/>
      <c r="H167" s="114"/>
      <c r="J167" s="61"/>
    </row>
    <row r="168" spans="1:10">
      <c r="A168" s="61" t="s">
        <v>2279</v>
      </c>
      <c r="B168" s="61"/>
      <c r="C168" s="61"/>
      <c r="D168" s="95" t="s">
        <v>3433</v>
      </c>
      <c r="E168" s="114"/>
      <c r="F168" s="114"/>
      <c r="G168" s="114"/>
      <c r="H168" s="114"/>
      <c r="J168" s="61"/>
    </row>
    <row r="169" spans="1:10">
      <c r="A169" s="61" t="s">
        <v>2280</v>
      </c>
      <c r="B169" s="61"/>
      <c r="C169" s="61"/>
      <c r="D169" s="95" t="s">
        <v>3438</v>
      </c>
      <c r="E169" s="114"/>
      <c r="F169" s="114"/>
      <c r="G169" s="114"/>
      <c r="H169" s="114"/>
      <c r="J169" s="61"/>
    </row>
    <row r="170" spans="1:10">
      <c r="A170" s="61" t="s">
        <v>2281</v>
      </c>
      <c r="B170" s="61"/>
      <c r="C170" s="61"/>
      <c r="D170" s="95" t="s">
        <v>3482</v>
      </c>
      <c r="E170" s="114"/>
      <c r="F170" s="114"/>
      <c r="G170" s="114"/>
      <c r="H170" s="114"/>
      <c r="J170" s="61"/>
    </row>
    <row r="171" spans="1:10">
      <c r="A171" s="61" t="s">
        <v>2282</v>
      </c>
      <c r="B171" s="61"/>
      <c r="C171" s="61"/>
      <c r="D171" s="95" t="s">
        <v>3483</v>
      </c>
      <c r="E171" s="114"/>
      <c r="F171" s="114"/>
      <c r="G171" s="114"/>
      <c r="H171" s="114"/>
      <c r="J171" s="61"/>
    </row>
    <row r="172" spans="1:10">
      <c r="A172" s="61" t="s">
        <v>2283</v>
      </c>
      <c r="B172" s="61"/>
      <c r="C172" s="61"/>
      <c r="D172" s="95" t="s">
        <v>3484</v>
      </c>
      <c r="E172" s="114"/>
      <c r="F172" s="114"/>
      <c r="G172" s="114"/>
      <c r="H172" s="114"/>
      <c r="J172" s="61"/>
    </row>
    <row r="173" spans="1:10">
      <c r="A173" s="61" t="s">
        <v>2284</v>
      </c>
      <c r="B173" s="61"/>
      <c r="C173" s="61"/>
      <c r="D173" s="95" t="s">
        <v>3446</v>
      </c>
      <c r="E173" s="114"/>
      <c r="F173" s="114"/>
      <c r="G173" s="114"/>
      <c r="H173" s="114"/>
      <c r="J173" s="61"/>
    </row>
    <row r="174" spans="1:10">
      <c r="A174" s="61" t="s">
        <v>2285</v>
      </c>
      <c r="B174" s="61"/>
      <c r="C174" s="61"/>
      <c r="D174" s="95" t="s">
        <v>3485</v>
      </c>
      <c r="E174" s="114"/>
      <c r="F174" s="114"/>
      <c r="G174" s="114"/>
      <c r="H174" s="114"/>
      <c r="J174" s="61"/>
    </row>
    <row r="175" spans="1:10">
      <c r="A175" s="61" t="s">
        <v>2286</v>
      </c>
      <c r="B175" s="61"/>
      <c r="C175" s="61"/>
      <c r="D175" s="95" t="s">
        <v>3486</v>
      </c>
      <c r="E175" s="114"/>
      <c r="F175" s="114"/>
      <c r="G175" s="114"/>
      <c r="H175" s="114"/>
      <c r="J175" s="61"/>
    </row>
    <row r="176" spans="1:10">
      <c r="A176" s="61" t="s">
        <v>2287</v>
      </c>
      <c r="B176" s="61"/>
      <c r="C176" s="61"/>
      <c r="D176" s="95" t="s">
        <v>3487</v>
      </c>
      <c r="E176" s="114"/>
      <c r="F176" s="114"/>
      <c r="G176" s="114"/>
      <c r="H176" s="114"/>
      <c r="J176" s="61"/>
    </row>
    <row r="177" spans="1:10">
      <c r="A177" s="61" t="s">
        <v>2288</v>
      </c>
      <c r="B177" s="61"/>
      <c r="C177" s="61"/>
      <c r="D177" s="95" t="s">
        <v>3488</v>
      </c>
      <c r="E177" s="114"/>
      <c r="F177" s="114"/>
      <c r="G177" s="114"/>
      <c r="H177" s="114"/>
      <c r="J177" s="61"/>
    </row>
    <row r="178" spans="1:10">
      <c r="A178" s="61" t="s">
        <v>2289</v>
      </c>
      <c r="B178" s="61"/>
      <c r="C178" s="61"/>
      <c r="D178" s="95" t="s">
        <v>3489</v>
      </c>
      <c r="E178" s="114"/>
      <c r="F178" s="114"/>
      <c r="G178" s="114"/>
      <c r="H178" s="114"/>
      <c r="J178" s="61"/>
    </row>
    <row r="179" spans="1:10">
      <c r="A179" s="61" t="s">
        <v>2290</v>
      </c>
      <c r="B179" s="61"/>
      <c r="C179" s="61"/>
      <c r="D179" s="95" t="s">
        <v>3490</v>
      </c>
      <c r="E179" s="114"/>
      <c r="F179" s="114"/>
      <c r="G179" s="114"/>
      <c r="H179" s="114"/>
      <c r="J179" s="61"/>
    </row>
    <row r="180" spans="1:10">
      <c r="A180" s="61" t="s">
        <v>2291</v>
      </c>
      <c r="B180" s="61"/>
      <c r="C180" s="61"/>
      <c r="D180" s="95" t="s">
        <v>3491</v>
      </c>
      <c r="E180" s="114"/>
      <c r="F180" s="114"/>
      <c r="G180" s="114"/>
      <c r="H180" s="114"/>
      <c r="J180" s="61"/>
    </row>
    <row r="181" spans="1:10">
      <c r="A181" s="61" t="s">
        <v>2292</v>
      </c>
      <c r="B181" s="61"/>
      <c r="C181" s="61"/>
      <c r="D181" s="95" t="s">
        <v>3492</v>
      </c>
      <c r="E181" s="114"/>
      <c r="F181" s="114"/>
      <c r="G181" s="114"/>
      <c r="H181" s="114"/>
      <c r="J181" s="61"/>
    </row>
    <row r="182" spans="1:10">
      <c r="A182" s="61" t="s">
        <v>2293</v>
      </c>
      <c r="B182" s="61"/>
      <c r="C182" s="61"/>
      <c r="D182" s="95" t="s">
        <v>3466</v>
      </c>
      <c r="E182" s="114"/>
      <c r="F182" s="114"/>
      <c r="G182" s="114"/>
      <c r="H182" s="114"/>
      <c r="J182" s="61"/>
    </row>
    <row r="183" spans="1:10">
      <c r="A183" s="61" t="s">
        <v>2294</v>
      </c>
      <c r="B183" s="61"/>
      <c r="C183" s="61"/>
      <c r="D183" s="95" t="s">
        <v>3493</v>
      </c>
      <c r="E183" s="114"/>
      <c r="F183" s="114"/>
      <c r="G183" s="114"/>
      <c r="H183" s="114"/>
      <c r="J183" s="61"/>
    </row>
    <row r="184" spans="1:10">
      <c r="A184" s="61" t="s">
        <v>2295</v>
      </c>
      <c r="B184" s="61"/>
      <c r="C184" s="61"/>
      <c r="D184" s="95" t="s">
        <v>3494</v>
      </c>
      <c r="E184" s="114"/>
      <c r="F184" s="114"/>
      <c r="G184" s="114"/>
      <c r="H184" s="114"/>
      <c r="J184" s="61"/>
    </row>
    <row r="185" spans="1:10">
      <c r="A185" s="61" t="s">
        <v>2296</v>
      </c>
      <c r="B185" s="61"/>
      <c r="C185" s="61"/>
      <c r="D185" s="95" t="s">
        <v>3495</v>
      </c>
      <c r="E185" s="114"/>
      <c r="F185" s="114"/>
      <c r="G185" s="114"/>
      <c r="H185" s="114"/>
      <c r="J185" s="61"/>
    </row>
    <row r="186" spans="1:10">
      <c r="A186" s="61" t="s">
        <v>2297</v>
      </c>
      <c r="B186" s="61"/>
      <c r="C186" s="61"/>
      <c r="D186" s="95" t="s">
        <v>3496</v>
      </c>
      <c r="E186" s="114"/>
      <c r="F186" s="114"/>
      <c r="G186" s="114"/>
      <c r="H186" s="114"/>
      <c r="J186" s="61"/>
    </row>
    <row r="187" spans="1:10">
      <c r="A187" s="61" t="s">
        <v>2298</v>
      </c>
      <c r="B187" s="61"/>
      <c r="C187" s="61"/>
      <c r="D187" s="95" t="s">
        <v>3497</v>
      </c>
      <c r="E187" s="114"/>
      <c r="F187" s="114"/>
      <c r="G187" s="114"/>
      <c r="H187" s="114"/>
      <c r="J187" s="61"/>
    </row>
    <row r="188" spans="1:10">
      <c r="A188" s="61" t="s">
        <v>2299</v>
      </c>
      <c r="B188" s="61"/>
      <c r="C188" s="61"/>
      <c r="D188" s="95" t="s">
        <v>3498</v>
      </c>
      <c r="E188" s="114"/>
      <c r="F188" s="114"/>
      <c r="G188" s="114"/>
      <c r="H188" s="114"/>
      <c r="J188" s="61"/>
    </row>
    <row r="189" spans="1:10">
      <c r="A189" s="61" t="s">
        <v>2300</v>
      </c>
      <c r="B189" s="61"/>
      <c r="C189" s="61"/>
      <c r="D189" s="95" t="s">
        <v>3499</v>
      </c>
      <c r="E189" s="114"/>
      <c r="F189" s="114"/>
      <c r="G189" s="114"/>
      <c r="H189" s="114"/>
      <c r="J189" s="61"/>
    </row>
    <row r="190" spans="1:10">
      <c r="A190" s="61" t="s">
        <v>2301</v>
      </c>
      <c r="B190" s="61"/>
      <c r="C190" s="61"/>
      <c r="D190" s="95" t="s">
        <v>3500</v>
      </c>
      <c r="E190" s="114"/>
      <c r="F190" s="114"/>
      <c r="G190" s="114"/>
      <c r="H190" s="114"/>
      <c r="J190" s="61"/>
    </row>
    <row r="191" spans="1:10">
      <c r="A191" s="61" t="s">
        <v>2302</v>
      </c>
      <c r="B191" s="61"/>
      <c r="C191" s="61"/>
      <c r="D191" s="95" t="s">
        <v>3467</v>
      </c>
      <c r="E191" s="114"/>
      <c r="F191" s="114"/>
      <c r="G191" s="114"/>
      <c r="H191" s="114"/>
      <c r="J191" s="61"/>
    </row>
    <row r="192" spans="1:10" ht="15.75" thickBot="1">
      <c r="A192" s="61" t="s">
        <v>2303</v>
      </c>
      <c r="B192" s="61"/>
      <c r="C192" s="61"/>
      <c r="D192" s="108" t="s">
        <v>3501</v>
      </c>
      <c r="E192" s="115">
        <f>1*E163+1*E164+1*E165+1*E166+1*E167+1*E168+1*E169+1*E170+1*E171+1*E172+1*E173+1*E174+1*E175+1*E176+1*E177+1*E178+1*E179+1*E180+1*E181+1*E182+1*E183+1*E184+1*E185+1*E186+1*E187+1*E188+1*E189+1*E190+1*E191</f>
        <v>0</v>
      </c>
      <c r="F192" s="115">
        <f>1*F163+1*F164+1*F165+1*F166+1*F167+1*F168+1*F169+1*F170+1*F171+1*F172+1*F173+1*F174+1*F175+1*F176+1*F177+1*F178+1*F179+1*F180+1*F181+1*F182+1*F183+1*F184+1*F185+1*F186+1*F187+1*F188+1*F189+1*F190+1*F191</f>
        <v>0</v>
      </c>
      <c r="G192" s="115">
        <f>1*G163+1*G164+1*G165+1*G166+1*G167+1*G168+1*G169+1*G170+1*G171+1*G172+1*G173+1*G174+1*G175+1*G176+1*G177+1*G178+1*G179+1*G180+1*G181+1*G182+1*G183+1*G184+1*G185+1*G186+1*G187+1*G188+1*G189+1*G190+1*G191</f>
        <v>0</v>
      </c>
      <c r="H192" s="115">
        <f>1*H163+1*H164+1*H165+1*H166+1*H167+1*H168+1*H169+1*H170+1*H171+1*H172+1*H173+1*H174+1*H175+1*H176+1*H177+1*H178+1*H179+1*H180+1*H181+1*H182+1*H183+1*H184+1*H185+1*H186+1*H187+1*H188+1*H189+1*H190+1*H191</f>
        <v>0</v>
      </c>
      <c r="I192" s="57" t="s">
        <v>2654</v>
      </c>
      <c r="J192" s="61"/>
    </row>
    <row r="193" spans="1:10" ht="15.75" thickTop="1">
      <c r="A193" s="61" t="s">
        <v>2304</v>
      </c>
      <c r="B193" s="61"/>
      <c r="C193" s="61"/>
      <c r="D193" s="94" t="s">
        <v>3373</v>
      </c>
      <c r="E193" s="118"/>
      <c r="F193" s="118"/>
      <c r="G193" s="118"/>
      <c r="H193" s="118"/>
      <c r="J193" s="61"/>
    </row>
    <row r="194" spans="1:10">
      <c r="A194" s="61" t="s">
        <v>2305</v>
      </c>
      <c r="B194" s="61"/>
      <c r="C194" s="61"/>
      <c r="D194" s="95" t="s">
        <v>3502</v>
      </c>
      <c r="E194" s="114"/>
      <c r="F194" s="114"/>
      <c r="G194" s="114"/>
      <c r="H194" s="114"/>
      <c r="I194" s="22"/>
      <c r="J194" s="61"/>
    </row>
    <row r="195" spans="1:10">
      <c r="A195" s="61" t="s">
        <v>2306</v>
      </c>
      <c r="B195" s="61"/>
      <c r="C195" s="61"/>
      <c r="D195" s="95" t="s">
        <v>3503</v>
      </c>
      <c r="E195" s="114"/>
      <c r="F195" s="114"/>
      <c r="G195" s="114"/>
      <c r="H195" s="114"/>
      <c r="J195" s="61"/>
    </row>
    <row r="196" spans="1:10">
      <c r="A196" s="61" t="s">
        <v>2307</v>
      </c>
      <c r="B196" s="61"/>
      <c r="C196" s="61"/>
      <c r="D196" s="96" t="s">
        <v>3413</v>
      </c>
      <c r="E196" s="99"/>
      <c r="F196" s="99"/>
      <c r="G196" s="99"/>
      <c r="H196" s="99"/>
      <c r="J196" s="61"/>
    </row>
    <row r="197" spans="1:10">
      <c r="A197" s="61" t="s">
        <v>2308</v>
      </c>
      <c r="B197" s="61"/>
      <c r="C197" s="61"/>
      <c r="D197" s="97" t="s">
        <v>3504</v>
      </c>
      <c r="E197" s="114"/>
      <c r="F197" s="114"/>
      <c r="G197" s="114"/>
      <c r="H197" s="114"/>
      <c r="J197" s="61"/>
    </row>
    <row r="198" spans="1:10">
      <c r="A198" s="61" t="s">
        <v>2309</v>
      </c>
      <c r="B198" s="61"/>
      <c r="C198" s="61"/>
      <c r="D198" s="97" t="s">
        <v>3477</v>
      </c>
      <c r="E198" s="114"/>
      <c r="F198" s="114"/>
      <c r="G198" s="114"/>
      <c r="H198" s="114"/>
      <c r="J198" s="61"/>
    </row>
    <row r="199" spans="1:10">
      <c r="A199" s="61" t="s">
        <v>2310</v>
      </c>
      <c r="B199" s="61"/>
      <c r="C199" s="61"/>
      <c r="D199" s="97" t="s">
        <v>3505</v>
      </c>
      <c r="E199" s="114"/>
      <c r="F199" s="114"/>
      <c r="G199" s="114"/>
      <c r="H199" s="114"/>
      <c r="J199" s="61"/>
    </row>
    <row r="200" spans="1:10">
      <c r="A200" s="61" t="s">
        <v>2311</v>
      </c>
      <c r="B200" s="61"/>
      <c r="C200" s="61"/>
      <c r="D200" s="97" t="s">
        <v>3506</v>
      </c>
      <c r="E200" s="114"/>
      <c r="F200" s="114"/>
      <c r="G200" s="114"/>
      <c r="H200" s="114"/>
      <c r="J200" s="61"/>
    </row>
    <row r="201" spans="1:10">
      <c r="A201" s="61" t="s">
        <v>2312</v>
      </c>
      <c r="B201" s="61"/>
      <c r="C201" s="61"/>
      <c r="D201" s="97" t="s">
        <v>3507</v>
      </c>
      <c r="E201" s="114"/>
      <c r="F201" s="114"/>
      <c r="G201" s="114"/>
      <c r="H201" s="114"/>
      <c r="J201" s="61"/>
    </row>
    <row r="202" spans="1:10">
      <c r="A202" s="61" t="s">
        <v>2313</v>
      </c>
      <c r="B202" s="61"/>
      <c r="C202" s="61"/>
      <c r="D202" s="97" t="s">
        <v>3508</v>
      </c>
      <c r="E202" s="114"/>
      <c r="F202" s="114"/>
      <c r="G202" s="114"/>
      <c r="H202" s="114"/>
      <c r="J202" s="61"/>
    </row>
    <row r="203" spans="1:10">
      <c r="A203" s="61" t="s">
        <v>2314</v>
      </c>
      <c r="B203" s="61"/>
      <c r="C203" s="61"/>
      <c r="D203" s="97" t="s">
        <v>3509</v>
      </c>
      <c r="E203" s="114"/>
      <c r="F203" s="114"/>
      <c r="G203" s="114"/>
      <c r="H203" s="114"/>
      <c r="J203" s="61"/>
    </row>
    <row r="204" spans="1:10">
      <c r="A204" s="61" t="s">
        <v>2315</v>
      </c>
      <c r="B204" s="61"/>
      <c r="C204" s="61"/>
      <c r="D204" s="97" t="s">
        <v>3510</v>
      </c>
      <c r="E204" s="114"/>
      <c r="F204" s="114"/>
      <c r="G204" s="114"/>
      <c r="H204" s="114"/>
      <c r="J204" s="61"/>
    </row>
    <row r="205" spans="1:10">
      <c r="A205" s="61" t="s">
        <v>2316</v>
      </c>
      <c r="B205" s="61"/>
      <c r="C205" s="61"/>
      <c r="D205" s="97" t="s">
        <v>3511</v>
      </c>
      <c r="E205" s="114"/>
      <c r="F205" s="114"/>
      <c r="G205" s="114"/>
      <c r="H205" s="114"/>
      <c r="J205" s="61"/>
    </row>
    <row r="206" spans="1:10">
      <c r="A206" s="61" t="s">
        <v>2317</v>
      </c>
      <c r="B206" s="61"/>
      <c r="C206" s="61"/>
      <c r="D206" s="97" t="s">
        <v>3381</v>
      </c>
      <c r="E206" s="114"/>
      <c r="F206" s="114"/>
      <c r="G206" s="114"/>
      <c r="H206" s="114"/>
      <c r="J206" s="61"/>
    </row>
    <row r="207" spans="1:10">
      <c r="A207" s="61" t="s">
        <v>2318</v>
      </c>
      <c r="B207" s="61"/>
      <c r="C207" s="61"/>
      <c r="D207" s="97" t="s">
        <v>3512</v>
      </c>
      <c r="E207" s="114"/>
      <c r="F207" s="114"/>
      <c r="G207" s="114"/>
      <c r="H207" s="114"/>
      <c r="J207" s="61"/>
    </row>
    <row r="208" spans="1:10">
      <c r="A208" s="61" t="s">
        <v>2319</v>
      </c>
      <c r="B208" s="61"/>
      <c r="C208" s="61"/>
      <c r="D208" s="97" t="s">
        <v>3488</v>
      </c>
      <c r="E208" s="114"/>
      <c r="F208" s="114"/>
      <c r="G208" s="114"/>
      <c r="H208" s="114"/>
      <c r="J208" s="61"/>
    </row>
    <row r="209" spans="1:10">
      <c r="A209" s="61" t="s">
        <v>2320</v>
      </c>
      <c r="B209" s="61"/>
      <c r="C209" s="61"/>
      <c r="D209" s="97" t="s">
        <v>3513</v>
      </c>
      <c r="E209" s="114"/>
      <c r="F209" s="114"/>
      <c r="G209" s="114"/>
      <c r="H209" s="114"/>
      <c r="J209" s="61"/>
    </row>
    <row r="210" spans="1:10">
      <c r="A210" s="61" t="s">
        <v>2321</v>
      </c>
      <c r="B210" s="61"/>
      <c r="C210" s="61"/>
      <c r="D210" s="97" t="s">
        <v>3514</v>
      </c>
      <c r="E210" s="114"/>
      <c r="F210" s="114"/>
      <c r="G210" s="114"/>
      <c r="H210" s="114"/>
      <c r="J210" s="61"/>
    </row>
    <row r="211" spans="1:10">
      <c r="A211" s="61" t="s">
        <v>2322</v>
      </c>
      <c r="B211" s="61"/>
      <c r="C211" s="61"/>
      <c r="D211" s="97" t="s">
        <v>3515</v>
      </c>
      <c r="E211" s="114"/>
      <c r="F211" s="114"/>
      <c r="G211" s="114"/>
      <c r="H211" s="114"/>
      <c r="J211" s="61"/>
    </row>
    <row r="212" spans="1:10">
      <c r="A212" s="61" t="s">
        <v>2323</v>
      </c>
      <c r="B212" s="61"/>
      <c r="C212" s="61"/>
      <c r="D212" s="97" t="s">
        <v>3516</v>
      </c>
      <c r="E212" s="114"/>
      <c r="F212" s="114"/>
      <c r="G212" s="114"/>
      <c r="H212" s="114"/>
      <c r="J212" s="61"/>
    </row>
    <row r="213" spans="1:10">
      <c r="A213" s="61" t="s">
        <v>2324</v>
      </c>
      <c r="B213" s="61"/>
      <c r="C213" s="61"/>
      <c r="D213" s="97" t="s">
        <v>3517</v>
      </c>
      <c r="E213" s="114"/>
      <c r="F213" s="114"/>
      <c r="G213" s="114"/>
      <c r="H213" s="114"/>
      <c r="J213" s="61"/>
    </row>
    <row r="214" spans="1:10">
      <c r="A214" s="61" t="s">
        <v>2325</v>
      </c>
      <c r="B214" s="61"/>
      <c r="C214" s="61"/>
      <c r="D214" s="97" t="s">
        <v>3518</v>
      </c>
      <c r="E214" s="114"/>
      <c r="F214" s="114"/>
      <c r="G214" s="114"/>
      <c r="H214" s="114"/>
      <c r="J214" s="61"/>
    </row>
    <row r="215" spans="1:10">
      <c r="A215" s="61" t="s">
        <v>2326</v>
      </c>
      <c r="B215" s="61"/>
      <c r="C215" s="61"/>
      <c r="D215" s="97" t="s">
        <v>3519</v>
      </c>
      <c r="E215" s="114"/>
      <c r="F215" s="114"/>
      <c r="G215" s="114"/>
      <c r="H215" s="114"/>
      <c r="J215" s="61"/>
    </row>
    <row r="216" spans="1:10">
      <c r="A216" s="61" t="s">
        <v>2327</v>
      </c>
      <c r="B216" s="61"/>
      <c r="C216" s="61"/>
      <c r="D216" s="97" t="s">
        <v>3473</v>
      </c>
      <c r="E216" s="114"/>
      <c r="F216" s="114"/>
      <c r="G216" s="114"/>
      <c r="H216" s="114"/>
      <c r="J216" s="61"/>
    </row>
    <row r="217" spans="1:10">
      <c r="A217" s="61" t="s">
        <v>2328</v>
      </c>
      <c r="B217" s="61"/>
      <c r="C217" s="61"/>
      <c r="D217" s="97" t="s">
        <v>3520</v>
      </c>
      <c r="E217" s="114"/>
      <c r="F217" s="114"/>
      <c r="G217" s="114"/>
      <c r="H217" s="114"/>
      <c r="J217" s="61"/>
    </row>
    <row r="218" spans="1:10">
      <c r="A218" s="61" t="s">
        <v>2329</v>
      </c>
      <c r="B218" s="61"/>
      <c r="C218" s="61"/>
      <c r="D218" s="97" t="s">
        <v>3521</v>
      </c>
      <c r="E218" s="114"/>
      <c r="F218" s="114"/>
      <c r="G218" s="114"/>
      <c r="H218" s="114"/>
      <c r="J218" s="61"/>
    </row>
    <row r="219" spans="1:10">
      <c r="A219" s="61" t="s">
        <v>2330</v>
      </c>
      <c r="B219" s="61"/>
      <c r="C219" s="61"/>
      <c r="D219" s="97" t="s">
        <v>2821</v>
      </c>
      <c r="E219" s="114"/>
      <c r="F219" s="114"/>
      <c r="G219" s="114"/>
      <c r="H219" s="114"/>
      <c r="J219" s="61"/>
    </row>
    <row r="220" spans="1:10" ht="15.75" thickBot="1">
      <c r="A220" s="61" t="s">
        <v>2331</v>
      </c>
      <c r="B220" s="61"/>
      <c r="C220" s="61"/>
      <c r="D220" s="107" t="s">
        <v>3419</v>
      </c>
      <c r="E220" s="115">
        <f>1*E197+1*E198+1*E199+1*E200+1*E201+1*E202+1*E203+1*E204+1*E205+1*E206+1*E207+1*E208+1*E209+1*E210+1*E211+1*E212+1*E213+1*E214+1*E215+1*E216+1*E217+1*E218+1*E219</f>
        <v>0</v>
      </c>
      <c r="F220" s="115">
        <f>1*F197+1*F198+1*F199+1*F200+1*F201+1*F202+1*F203+1*F204+1*F205+1*F206+1*F207+1*F208+1*F209+1*F210+1*F211+1*F212+1*F213+1*F214+1*F215+1*F216+1*F217+1*F218+1*F219</f>
        <v>0</v>
      </c>
      <c r="G220" s="115">
        <f>1*G197+1*G198+1*G199+1*G200+1*G201+1*G202+1*G203+1*G204+1*G205+1*G206+1*G207+1*G208+1*G209+1*G210+1*G211+1*G212+1*G213+1*G214+1*G215+1*G216+1*G217+1*G218+1*G219</f>
        <v>0</v>
      </c>
      <c r="H220" s="115">
        <f>1*H197+1*H198+1*H199+1*H200+1*H201+1*H202+1*H203+1*H204+1*H205+1*H206+1*H207+1*H208+1*H209+1*H210+1*H211+1*H212+1*H213+1*H214+1*H215+1*H216+1*H217+1*H218+1*H219</f>
        <v>0</v>
      </c>
      <c r="J220" s="61"/>
    </row>
    <row r="221" spans="1:10" ht="15.75" thickTop="1">
      <c r="A221" s="61" t="s">
        <v>2332</v>
      </c>
      <c r="B221" s="61"/>
      <c r="C221" s="61"/>
      <c r="D221" s="95" t="s">
        <v>3522</v>
      </c>
      <c r="E221" s="137"/>
      <c r="F221" s="137"/>
      <c r="G221" s="137"/>
      <c r="H221" s="137"/>
      <c r="J221" s="61"/>
    </row>
    <row r="222" spans="1:10">
      <c r="A222" s="61" t="s">
        <v>2169</v>
      </c>
      <c r="B222" s="61"/>
      <c r="C222" s="61"/>
      <c r="D222" s="95" t="s">
        <v>3373</v>
      </c>
      <c r="E222" s="114"/>
      <c r="F222" s="114"/>
      <c r="G222" s="114"/>
      <c r="H222" s="114"/>
      <c r="I222" s="57" t="s">
        <v>2654</v>
      </c>
      <c r="J222" s="61"/>
    </row>
    <row r="223" spans="1:10" hidden="1">
      <c r="A223" s="61"/>
      <c r="B223" s="61"/>
      <c r="C223" s="61" t="s">
        <v>440</v>
      </c>
      <c r="D223" s="22"/>
      <c r="E223" s="22"/>
      <c r="F223" s="22"/>
      <c r="G223" s="22"/>
      <c r="H223" s="22"/>
      <c r="I223" s="22"/>
      <c r="J223" s="61"/>
    </row>
    <row r="224" spans="1:10" hidden="1">
      <c r="A224" s="61"/>
      <c r="B224" s="61"/>
      <c r="C224" s="61" t="s">
        <v>460</v>
      </c>
      <c r="D224" s="61"/>
      <c r="E224" s="61"/>
      <c r="F224" s="61"/>
      <c r="G224" s="61"/>
      <c r="H224" s="61"/>
      <c r="I224" s="61"/>
      <c r="J224" s="61" t="s">
        <v>461</v>
      </c>
    </row>
  </sheetData>
  <sheetProtection algorithmName="SHA-512" hashValue="1dIt7QITZrnZKwfFUkHszer0eQ9sHdZ2bijtE/dOtUcM8NQ+55o7Hm47PmRXnQ/Dsyga/PJUMButaC+dJyhXwA==" saltValue="vTHKbDdFiBz8GjtndsDp7w==" spinCount="100000" sheet="1" objects="1" scenarios="1" formatColumns="0" formatRows="0"/>
  <dataValidations count="1">
    <dataValidation type="custom" allowBlank="1" showInputMessage="1" showErrorMessage="1" error="Please enter a numeric value upto 2 decimal places only" sqref="E197:H222 E194:H195 E163:H192 E118:H161 E107:H116 E100:H105 E91:H98 E75:H89 E70:H73 E65:H68 E58:H63 E40:H55 E29:H38 E24:H27 E18:H22">
      <formula1>AND(ISNUMBER(E18),IF(ISERR(FIND(".",E18)),TRUE,IF(LEN(E18)-FIND(".",E18)&lt;=2,TRUE,FALSE)))</formula1>
    </dataValidation>
  </dataValidations>
  <hyperlinks>
    <hyperlink ref="I55" tooltip="اظهار تفاصيل البند" display="اظهار تفاصيل البند"/>
    <hyperlink ref="I58" tooltip="اظهار تفاصيل البند" display="اظهار تفاصيل البند"/>
    <hyperlink ref="I68" tooltip="اظهار تفاصيل البند" display="اظهار تفاصيل البند"/>
    <hyperlink ref="I73" tooltip="اظهار تفاصيل البند" display="اظهار تفاصيل البند"/>
    <hyperlink ref="I89" tooltip="اظهار تفاصيل البند" display="اظهار تفاصيل البند"/>
    <hyperlink ref="I98" tooltip="اظهار تفاصيل البند" display="اظهار تفاصيل البند"/>
    <hyperlink ref="I105" tooltip="اظهار تفاصيل البند" display="اظهار تفاصيل البند"/>
    <hyperlink ref="I116" tooltip="اظهار تفاصيل البند" display="اظهار تفاصيل البند"/>
    <hyperlink ref="I161" tooltip="اظهار تفاصيل البند" display="اظهار تفاصيل البند"/>
    <hyperlink ref="I192" tooltip="اظهار تفاصيل البند" display="اظهار تفاصيل البند"/>
    <hyperlink ref="I222" tooltip="اظهار تفاصيل البند" display="اظهار تفاصيل البند"/>
  </hyperlinks>
  <pageMargins left="0.7" right="0.7" top="0.75" bottom="0.75" header="0.3" footer="0.3"/>
  <drawing r:id="rId1"/>
  <legacyDrawing r:id="rId2"/>
  <controls>
    <mc:AlternateContent xmlns:mc="http://schemas.openxmlformats.org/markup-compatibility/2006">
      <mc:Choice Requires="x14">
        <control shapeId="27686" r:id="rId3" name="LegendBtn">
          <controlPr defaultSize="0" autoLine="0" r:id="rId4">
            <anchor>
              <from>
                <xdr:col>4</xdr:col>
                <xdr:colOff>1323975</xdr:colOff>
                <xdr:row>0</xdr:row>
                <xdr:rowOff>123825</xdr:rowOff>
              </from>
              <to>
                <xdr:col>5</xdr:col>
                <xdr:colOff>438150</xdr:colOff>
                <xdr:row>0</xdr:row>
                <xdr:rowOff>762000</xdr:rowOff>
              </to>
            </anchor>
          </controlPr>
        </control>
      </mc:Choice>
      <mc:Fallback>
        <control shapeId="27686" r:id="rId3" name="LegendBtn"/>
      </mc:Fallback>
    </mc:AlternateContent>
    <mc:AlternateContent xmlns:mc="http://schemas.openxmlformats.org/markup-compatibility/2006">
      <mc:Choice Requires="x14">
        <control shapeId="27685" r:id="rId5" name="HelpBtn">
          <controlPr defaultSize="0" autoLine="0" r:id="rId6">
            <anchor>
              <from>
                <xdr:col>4</xdr:col>
                <xdr:colOff>495300</xdr:colOff>
                <xdr:row>0</xdr:row>
                <xdr:rowOff>123825</xdr:rowOff>
              </from>
              <to>
                <xdr:col>4</xdr:col>
                <xdr:colOff>1133475</xdr:colOff>
                <xdr:row>0</xdr:row>
                <xdr:rowOff>762000</xdr:rowOff>
              </to>
            </anchor>
          </controlPr>
        </control>
      </mc:Choice>
      <mc:Fallback>
        <control shapeId="27685" r:id="rId5" name="HelpBtn"/>
      </mc:Fallback>
    </mc:AlternateContent>
    <mc:AlternateContent xmlns:mc="http://schemas.openxmlformats.org/markup-compatibility/2006">
      <mc:Choice Requires="x14">
        <control shapeId="27684" r:id="rId7" name="ToolboxBtn">
          <controlPr defaultSize="0" autoLine="0" r:id="rId8">
            <anchor>
              <from>
                <xdr:col>3</xdr:col>
                <xdr:colOff>3048000</xdr:colOff>
                <xdr:row>0</xdr:row>
                <xdr:rowOff>123825</xdr:rowOff>
              </from>
              <to>
                <xdr:col>4</xdr:col>
                <xdr:colOff>304800</xdr:colOff>
                <xdr:row>0</xdr:row>
                <xdr:rowOff>762000</xdr:rowOff>
              </to>
            </anchor>
          </controlPr>
        </control>
      </mc:Choice>
      <mc:Fallback>
        <control shapeId="27684" r:id="rId7" name="ToolboxBtn"/>
      </mc:Fallback>
    </mc:AlternateContent>
    <mc:AlternateContent xmlns:mc="http://schemas.openxmlformats.org/markup-compatibility/2006">
      <mc:Choice Requires="x14">
        <control shapeId="27683" r:id="rId9" name="HomeBtn">
          <controlPr defaultSize="0" autoLine="0" r:id="rId10">
            <anchor>
              <from>
                <xdr:col>3</xdr:col>
                <xdr:colOff>2228850</xdr:colOff>
                <xdr:row>0</xdr:row>
                <xdr:rowOff>123825</xdr:rowOff>
              </from>
              <to>
                <xdr:col>3</xdr:col>
                <xdr:colOff>2857500</xdr:colOff>
                <xdr:row>0</xdr:row>
                <xdr:rowOff>762000</xdr:rowOff>
              </to>
            </anchor>
          </controlPr>
        </control>
      </mc:Choice>
      <mc:Fallback>
        <control shapeId="27683" r:id="rId9" name="HomeBtn"/>
      </mc:Fallback>
    </mc:AlternateContent>
  </control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1"/>
  <dimension ref="A1:DZ144"/>
  <sheetViews>
    <sheetView showGridLines="0" rightToLeft="1" topLeftCell="C1" workbookViewId="0">
      <pane ySplit="2" topLeftCell="A34" activePane="bottomLeft" state="frozen"/>
      <selection pane="bottomLeft" activeCell="D45" sqref="D45"/>
    </sheetView>
  </sheetViews>
  <sheetFormatPr defaultRowHeight="15"/>
  <cols>
    <col min="1" max="2" width="0" hidden="1" customWidth="1"/>
    <col min="3" max="3" width="3.7109375" customWidth="1"/>
    <col min="4" max="4" width="50.7109375" customWidth="1"/>
    <col min="5" max="6" width="22.7109375" customWidth="1"/>
  </cols>
  <sheetData>
    <row r="1" spans="1:130" ht="80.099999999999994" customHeight="1">
      <c r="A1" s="34" t="s">
        <v>2333</v>
      </c>
      <c r="B1" s="22"/>
      <c r="C1" s="22"/>
      <c r="D1" s="22"/>
      <c r="E1" s="22"/>
      <c r="F1" s="22"/>
      <c r="G1" s="22"/>
      <c r="H1" s="22"/>
    </row>
    <row r="2" spans="1:130" ht="24.95" customHeight="1">
      <c r="A2" s="54"/>
      <c r="B2" s="54"/>
      <c r="C2" s="54"/>
      <c r="D2" s="56" t="s">
        <v>2596</v>
      </c>
      <c r="E2" s="54"/>
      <c r="F2" s="54"/>
      <c r="G2" s="54"/>
      <c r="H2" s="54"/>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row>
    <row r="3" spans="1:130">
      <c r="A3" s="22"/>
      <c r="B3" s="22"/>
      <c r="C3" s="22"/>
      <c r="D3" s="22"/>
      <c r="E3" s="22"/>
      <c r="F3" s="22"/>
      <c r="G3" s="22"/>
      <c r="H3" s="22"/>
    </row>
    <row r="4" spans="1:130" hidden="1">
      <c r="A4" s="22"/>
      <c r="B4" s="22"/>
      <c r="C4" s="22"/>
      <c r="D4" s="22"/>
      <c r="E4" s="22"/>
      <c r="F4" s="22"/>
      <c r="G4" s="22"/>
      <c r="H4" s="22"/>
    </row>
    <row r="5" spans="1:130" ht="24.95" hidden="1" customHeight="1">
      <c r="A5" s="61"/>
      <c r="B5" s="61"/>
      <c r="C5" s="52" t="s">
        <v>2334</v>
      </c>
      <c r="D5" s="61"/>
      <c r="E5" s="61"/>
      <c r="F5" s="61"/>
      <c r="G5" s="61"/>
      <c r="H5" s="61"/>
    </row>
    <row r="6" spans="1:130" hidden="1">
      <c r="A6" s="61"/>
      <c r="B6" s="61"/>
      <c r="C6" s="61"/>
      <c r="D6" s="61"/>
      <c r="E6" s="61"/>
      <c r="F6" s="61"/>
      <c r="G6" s="61"/>
      <c r="H6" s="61"/>
    </row>
    <row r="7" spans="1:130" hidden="1">
      <c r="A7" s="61"/>
      <c r="B7" s="61"/>
      <c r="C7" s="61"/>
      <c r="D7" s="61"/>
      <c r="E7" s="61" t="s">
        <v>2464</v>
      </c>
      <c r="F7" s="61" t="s">
        <v>2465</v>
      </c>
      <c r="G7" s="61"/>
      <c r="H7" s="61"/>
    </row>
    <row r="8" spans="1:130" hidden="1">
      <c r="A8" s="61"/>
      <c r="B8" s="61"/>
      <c r="C8" s="61" t="s">
        <v>438</v>
      </c>
      <c r="D8" s="61" t="s">
        <v>439</v>
      </c>
      <c r="E8" s="61"/>
      <c r="F8" s="61"/>
      <c r="G8" s="61" t="s">
        <v>440</v>
      </c>
      <c r="H8" s="61" t="s">
        <v>441</v>
      </c>
    </row>
    <row r="9" spans="1:130" ht="50.1" customHeight="1">
      <c r="A9" s="61"/>
      <c r="B9" s="61" t="s">
        <v>2466</v>
      </c>
      <c r="C9" s="61" t="s">
        <v>473</v>
      </c>
      <c r="D9" s="105"/>
      <c r="E9" s="62" t="s">
        <v>2633</v>
      </c>
      <c r="F9" s="62" t="s">
        <v>2634</v>
      </c>
      <c r="G9" s="22"/>
      <c r="H9" s="61"/>
    </row>
    <row r="10" spans="1:130" ht="25.5" customHeight="1">
      <c r="A10" s="61"/>
      <c r="B10" s="61"/>
      <c r="C10" s="61" t="s">
        <v>443</v>
      </c>
      <c r="D10" s="63"/>
      <c r="E10" s="64" t="str">
        <f>TEXT(DATE(MID(E11,7,4),MID(E11,4,2),MID(E11,1,2)),"dd/MM/yyyy")&amp;" - "&amp;TEXT(DATE(MID(E12,7,4),MID(E12,4,2),MID(E12,1,2)),"dd/MM/yyyy")</f>
        <v>01/04/2021 - 30/06/2021</v>
      </c>
      <c r="F10" s="64" t="str">
        <f>TEXT(DATE(MID(F11,7,4),MID(F11,4,2),MID(F11,1,2)),"dd/MM/yyyy")&amp;" - "&amp;TEXT(DATE(MID(F12,7,4),MID(F12,4,2),MID(F12,1,2)),"dd/MM/yyyy")</f>
        <v>01/04/2021 - 30/06/2021</v>
      </c>
      <c r="G10" s="22"/>
      <c r="H10" s="61"/>
    </row>
    <row r="11" spans="1:130" ht="20.100000000000001" hidden="1" customHeight="1">
      <c r="A11" s="61"/>
      <c r="B11" s="61"/>
      <c r="C11" s="61" t="s">
        <v>445</v>
      </c>
      <c r="D11" s="106"/>
      <c r="E11" s="65" t="str">
        <f>StartUp!$D$8</f>
        <v>01/04/2021</v>
      </c>
      <c r="F11" s="65" t="str">
        <f>StartUp!$D$8</f>
        <v>01/04/2021</v>
      </c>
      <c r="G11" s="22"/>
      <c r="H11" s="61"/>
    </row>
    <row r="12" spans="1:130" ht="20.100000000000001" hidden="1" customHeight="1">
      <c r="A12" s="61"/>
      <c r="B12" s="61"/>
      <c r="C12" s="61" t="s">
        <v>446</v>
      </c>
      <c r="D12" s="106"/>
      <c r="E12" s="65" t="str">
        <f>StartUp!$D$9</f>
        <v>30/06/2021</v>
      </c>
      <c r="F12" s="65" t="str">
        <f>StartUp!$D$9</f>
        <v>30/06/2021</v>
      </c>
      <c r="G12" s="22"/>
      <c r="H12" s="61"/>
    </row>
    <row r="13" spans="1:130">
      <c r="A13" s="61"/>
      <c r="B13" s="61"/>
      <c r="C13" s="61" t="s">
        <v>440</v>
      </c>
      <c r="D13" s="63"/>
      <c r="E13" s="22"/>
      <c r="F13" s="22"/>
      <c r="G13" s="22"/>
      <c r="H13" s="61"/>
    </row>
    <row r="14" spans="1:130">
      <c r="A14" s="61" t="s">
        <v>2335</v>
      </c>
      <c r="B14" s="61"/>
      <c r="C14" s="61"/>
      <c r="D14" s="93" t="s">
        <v>3523</v>
      </c>
      <c r="E14" s="93"/>
      <c r="F14" s="93"/>
      <c r="G14" s="22"/>
      <c r="H14" s="61"/>
    </row>
    <row r="15" spans="1:130">
      <c r="A15" s="61" t="s">
        <v>2336</v>
      </c>
      <c r="B15" s="61"/>
      <c r="C15" s="61"/>
      <c r="D15" s="94" t="s">
        <v>3524</v>
      </c>
      <c r="E15" s="93"/>
      <c r="F15" s="93"/>
      <c r="G15" s="22"/>
      <c r="H15" s="61"/>
    </row>
    <row r="16" spans="1:130">
      <c r="A16" s="61" t="s">
        <v>2337</v>
      </c>
      <c r="B16" s="61"/>
      <c r="C16" s="61"/>
      <c r="D16" s="95" t="s">
        <v>3525</v>
      </c>
      <c r="E16" s="98" t="s">
        <v>3757</v>
      </c>
      <c r="F16" s="98" t="s">
        <v>3757</v>
      </c>
      <c r="G16" s="22"/>
      <c r="H16" s="61"/>
    </row>
    <row r="17" spans="1:8">
      <c r="A17" s="61" t="s">
        <v>2338</v>
      </c>
      <c r="B17" s="61"/>
      <c r="C17" s="61"/>
      <c r="D17" s="95" t="s">
        <v>3526</v>
      </c>
      <c r="E17" s="98"/>
      <c r="F17" s="98"/>
      <c r="G17" s="22"/>
      <c r="H17" s="61"/>
    </row>
    <row r="18" spans="1:8">
      <c r="A18" s="61" t="s">
        <v>2339</v>
      </c>
      <c r="B18" s="61"/>
      <c r="C18" s="61"/>
      <c r="D18" s="95" t="s">
        <v>3527</v>
      </c>
      <c r="E18" s="98"/>
      <c r="F18" s="98"/>
      <c r="G18" s="22"/>
      <c r="H18" s="61"/>
    </row>
    <row r="19" spans="1:8">
      <c r="A19" s="61" t="s">
        <v>2340</v>
      </c>
      <c r="B19" s="61"/>
      <c r="C19" s="61"/>
      <c r="D19" s="95" t="s">
        <v>3528</v>
      </c>
      <c r="E19" s="98" t="s">
        <v>3757</v>
      </c>
      <c r="F19" s="98" t="s">
        <v>3757</v>
      </c>
      <c r="G19" s="22"/>
      <c r="H19" s="61"/>
    </row>
    <row r="20" spans="1:8">
      <c r="A20" s="61" t="s">
        <v>2341</v>
      </c>
      <c r="B20" s="61"/>
      <c r="C20" s="61"/>
      <c r="D20" s="95" t="s">
        <v>3529</v>
      </c>
      <c r="E20" s="98" t="s">
        <v>3757</v>
      </c>
      <c r="F20" s="98" t="s">
        <v>3757</v>
      </c>
      <c r="G20" s="22"/>
      <c r="H20" s="61"/>
    </row>
    <row r="21" spans="1:8">
      <c r="A21" s="61" t="s">
        <v>2342</v>
      </c>
      <c r="B21" s="61"/>
      <c r="C21" s="61"/>
      <c r="D21" s="95" t="s">
        <v>3530</v>
      </c>
      <c r="E21" s="98"/>
      <c r="F21" s="98"/>
      <c r="G21" s="22"/>
      <c r="H21" s="61"/>
    </row>
    <row r="22" spans="1:8">
      <c r="A22" s="61" t="s">
        <v>2343</v>
      </c>
      <c r="B22" s="61"/>
      <c r="C22" s="61"/>
      <c r="D22" s="95" t="s">
        <v>3531</v>
      </c>
      <c r="E22" s="98"/>
      <c r="F22" s="98"/>
      <c r="G22" s="22"/>
      <c r="H22" s="61"/>
    </row>
    <row r="23" spans="1:8">
      <c r="A23" s="61" t="s">
        <v>2344</v>
      </c>
      <c r="B23" s="61"/>
      <c r="C23" s="61"/>
      <c r="D23" s="95" t="s">
        <v>3532</v>
      </c>
      <c r="E23" s="98"/>
      <c r="F23" s="98"/>
      <c r="G23" s="22"/>
      <c r="H23" s="61"/>
    </row>
    <row r="24" spans="1:8">
      <c r="A24" s="61" t="s">
        <v>2345</v>
      </c>
      <c r="B24" s="61"/>
      <c r="C24" s="61"/>
      <c r="D24" s="95" t="s">
        <v>3533</v>
      </c>
      <c r="E24" s="98"/>
      <c r="F24" s="98"/>
      <c r="G24" s="22"/>
      <c r="H24" s="61"/>
    </row>
    <row r="25" spans="1:8">
      <c r="A25" s="61" t="s">
        <v>2346</v>
      </c>
      <c r="B25" s="61"/>
      <c r="C25" s="61"/>
      <c r="D25" s="95" t="s">
        <v>3534</v>
      </c>
      <c r="E25" s="98"/>
      <c r="F25" s="98"/>
      <c r="G25" s="22"/>
      <c r="H25" s="61"/>
    </row>
    <row r="26" spans="1:8">
      <c r="A26" s="61" t="s">
        <v>2347</v>
      </c>
      <c r="B26" s="61"/>
      <c r="C26" s="61"/>
      <c r="D26" s="95" t="s">
        <v>3535</v>
      </c>
      <c r="E26" s="98"/>
      <c r="F26" s="98"/>
      <c r="G26" s="22"/>
      <c r="H26" s="61"/>
    </row>
    <row r="27" spans="1:8">
      <c r="A27" s="61" t="s">
        <v>2348</v>
      </c>
      <c r="B27" s="61"/>
      <c r="C27" s="61"/>
      <c r="D27" s="95" t="s">
        <v>3536</v>
      </c>
      <c r="E27" s="98"/>
      <c r="F27" s="98"/>
      <c r="G27" s="22"/>
      <c r="H27" s="61"/>
    </row>
    <row r="28" spans="1:8" ht="25.5">
      <c r="A28" s="61" t="s">
        <v>2349</v>
      </c>
      <c r="B28" s="61"/>
      <c r="C28" s="61"/>
      <c r="D28" s="95" t="s">
        <v>3537</v>
      </c>
      <c r="E28" s="98"/>
      <c r="F28" s="98"/>
      <c r="G28" s="22"/>
      <c r="H28" s="61"/>
    </row>
    <row r="29" spans="1:8">
      <c r="A29" s="61" t="s">
        <v>2350</v>
      </c>
      <c r="B29" s="61"/>
      <c r="C29" s="61"/>
      <c r="D29" s="95" t="s">
        <v>3538</v>
      </c>
      <c r="E29" s="98"/>
      <c r="F29" s="98"/>
      <c r="G29" s="22"/>
      <c r="H29" s="61"/>
    </row>
    <row r="30" spans="1:8">
      <c r="A30" s="61" t="s">
        <v>2351</v>
      </c>
      <c r="B30" s="61"/>
      <c r="C30" s="61"/>
      <c r="D30" s="95" t="s">
        <v>3539</v>
      </c>
      <c r="E30" s="98"/>
      <c r="F30" s="98"/>
      <c r="G30" s="22"/>
      <c r="H30" s="61"/>
    </row>
    <row r="31" spans="1:8">
      <c r="A31" s="61" t="s">
        <v>2352</v>
      </c>
      <c r="B31" s="61"/>
      <c r="C31" s="61"/>
      <c r="D31" s="95" t="s">
        <v>3540</v>
      </c>
      <c r="E31" s="98"/>
      <c r="F31" s="98"/>
      <c r="G31" s="22"/>
      <c r="H31" s="61"/>
    </row>
    <row r="32" spans="1:8">
      <c r="A32" s="61" t="s">
        <v>2353</v>
      </c>
      <c r="B32" s="61"/>
      <c r="C32" s="61"/>
      <c r="D32" s="95" t="s">
        <v>3541</v>
      </c>
      <c r="E32" s="98"/>
      <c r="F32" s="98"/>
      <c r="G32" s="22"/>
      <c r="H32" s="61"/>
    </row>
    <row r="33" spans="1:8">
      <c r="A33" s="61" t="s">
        <v>2354</v>
      </c>
      <c r="B33" s="61"/>
      <c r="C33" s="61"/>
      <c r="D33" s="95" t="s">
        <v>3542</v>
      </c>
      <c r="E33" s="98"/>
      <c r="F33" s="98"/>
      <c r="G33" s="22"/>
      <c r="H33" s="61"/>
    </row>
    <row r="34" spans="1:8">
      <c r="A34" s="61" t="s">
        <v>2355</v>
      </c>
      <c r="B34" s="61"/>
      <c r="C34" s="61"/>
      <c r="D34" s="95" t="s">
        <v>3543</v>
      </c>
      <c r="E34" s="98"/>
      <c r="F34" s="98"/>
      <c r="G34" s="22"/>
      <c r="H34" s="61"/>
    </row>
    <row r="35" spans="1:8">
      <c r="A35" s="61" t="s">
        <v>2356</v>
      </c>
      <c r="B35" s="61"/>
      <c r="C35" s="61"/>
      <c r="D35" s="95" t="s">
        <v>3544</v>
      </c>
      <c r="E35" s="98"/>
      <c r="F35" s="98"/>
      <c r="G35" s="22"/>
      <c r="H35" s="61"/>
    </row>
    <row r="36" spans="1:8">
      <c r="A36" s="61" t="s">
        <v>2357</v>
      </c>
      <c r="B36" s="61"/>
      <c r="C36" s="61"/>
      <c r="D36" s="95" t="s">
        <v>3545</v>
      </c>
      <c r="E36" s="98"/>
      <c r="F36" s="98"/>
      <c r="G36" s="22"/>
      <c r="H36" s="61"/>
    </row>
    <row r="37" spans="1:8">
      <c r="A37" s="61" t="s">
        <v>2358</v>
      </c>
      <c r="B37" s="61"/>
      <c r="C37" s="61"/>
      <c r="D37" s="95" t="s">
        <v>3546</v>
      </c>
      <c r="E37" s="98"/>
      <c r="F37" s="98"/>
      <c r="G37" s="22"/>
      <c r="H37" s="61"/>
    </row>
    <row r="38" spans="1:8">
      <c r="A38" s="61" t="s">
        <v>2359</v>
      </c>
      <c r="B38" s="61"/>
      <c r="C38" s="61"/>
      <c r="D38" s="95" t="s">
        <v>3547</v>
      </c>
      <c r="E38" s="98"/>
      <c r="F38" s="98"/>
      <c r="G38" s="22"/>
      <c r="H38" s="61"/>
    </row>
    <row r="39" spans="1:8">
      <c r="A39" s="61" t="s">
        <v>2360</v>
      </c>
      <c r="B39" s="61"/>
      <c r="C39" s="61"/>
      <c r="D39" s="95" t="s">
        <v>3548</v>
      </c>
      <c r="E39" s="98"/>
      <c r="F39" s="98"/>
      <c r="G39" s="22"/>
      <c r="H39" s="61"/>
    </row>
    <row r="40" spans="1:8">
      <c r="A40" s="61" t="s">
        <v>2361</v>
      </c>
      <c r="B40" s="61"/>
      <c r="C40" s="61"/>
      <c r="D40" s="95" t="s">
        <v>3549</v>
      </c>
      <c r="E40" s="98"/>
      <c r="F40" s="98"/>
      <c r="G40" s="22"/>
      <c r="H40" s="61"/>
    </row>
    <row r="41" spans="1:8">
      <c r="A41" s="61" t="s">
        <v>2362</v>
      </c>
      <c r="B41" s="61"/>
      <c r="C41" s="61"/>
      <c r="D41" s="95" t="s">
        <v>3550</v>
      </c>
      <c r="E41" s="98"/>
      <c r="F41" s="98"/>
      <c r="G41" s="22"/>
      <c r="H41" s="61"/>
    </row>
    <row r="42" spans="1:8">
      <c r="A42" s="61" t="s">
        <v>2363</v>
      </c>
      <c r="B42" s="61"/>
      <c r="C42" s="61"/>
      <c r="D42" s="95" t="s">
        <v>3551</v>
      </c>
      <c r="E42" s="98"/>
      <c r="F42" s="98"/>
      <c r="G42" s="22"/>
      <c r="H42" s="61"/>
    </row>
    <row r="43" spans="1:8">
      <c r="A43" s="61" t="s">
        <v>2364</v>
      </c>
      <c r="B43" s="61"/>
      <c r="C43" s="61"/>
      <c r="D43" s="95" t="s">
        <v>3552</v>
      </c>
      <c r="E43" s="98"/>
      <c r="F43" s="98"/>
      <c r="G43" s="22"/>
      <c r="H43" s="61"/>
    </row>
    <row r="44" spans="1:8">
      <c r="A44" s="61" t="s">
        <v>2365</v>
      </c>
      <c r="B44" s="61"/>
      <c r="C44" s="61"/>
      <c r="D44" s="95" t="s">
        <v>3553</v>
      </c>
      <c r="E44" s="98"/>
      <c r="F44" s="98"/>
      <c r="G44" s="22"/>
      <c r="H44" s="61"/>
    </row>
    <row r="45" spans="1:8">
      <c r="A45" s="61" t="s">
        <v>2366</v>
      </c>
      <c r="B45" s="61"/>
      <c r="C45" s="61"/>
      <c r="D45" s="95" t="s">
        <v>3554</v>
      </c>
      <c r="E45" s="98"/>
      <c r="F45" s="98"/>
      <c r="G45" s="22"/>
      <c r="H45" s="61"/>
    </row>
    <row r="46" spans="1:8">
      <c r="A46" s="61" t="s">
        <v>2367</v>
      </c>
      <c r="B46" s="61"/>
      <c r="C46" s="61"/>
      <c r="D46" s="95" t="s">
        <v>3555</v>
      </c>
      <c r="E46" s="98"/>
      <c r="F46" s="98"/>
      <c r="G46" s="22"/>
      <c r="H46" s="61"/>
    </row>
    <row r="47" spans="1:8">
      <c r="A47" s="61" t="s">
        <v>2368</v>
      </c>
      <c r="B47" s="61"/>
      <c r="C47" s="61"/>
      <c r="D47" s="95" t="s">
        <v>3556</v>
      </c>
      <c r="E47" s="98"/>
      <c r="F47" s="98"/>
      <c r="G47" s="22"/>
      <c r="H47" s="61"/>
    </row>
    <row r="48" spans="1:8">
      <c r="A48" s="61" t="s">
        <v>2369</v>
      </c>
      <c r="B48" s="61"/>
      <c r="C48" s="61"/>
      <c r="D48" s="95" t="s">
        <v>3557</v>
      </c>
      <c r="E48" s="98"/>
      <c r="F48" s="98"/>
      <c r="G48" s="22"/>
      <c r="H48" s="61"/>
    </row>
    <row r="49" spans="1:8">
      <c r="A49" s="61" t="s">
        <v>2370</v>
      </c>
      <c r="B49" s="61"/>
      <c r="C49" s="61"/>
      <c r="D49" s="95" t="s">
        <v>3558</v>
      </c>
      <c r="E49" s="98"/>
      <c r="F49" s="98"/>
      <c r="G49" s="22"/>
      <c r="H49" s="61"/>
    </row>
    <row r="50" spans="1:8">
      <c r="A50" s="61" t="s">
        <v>2371</v>
      </c>
      <c r="B50" s="61"/>
      <c r="C50" s="61"/>
      <c r="D50" s="95" t="s">
        <v>3559</v>
      </c>
      <c r="E50" s="98"/>
      <c r="F50" s="98"/>
      <c r="G50" s="22"/>
      <c r="H50" s="61"/>
    </row>
    <row r="51" spans="1:8">
      <c r="A51" s="61" t="s">
        <v>2372</v>
      </c>
      <c r="B51" s="61"/>
      <c r="C51" s="61"/>
      <c r="D51" s="95" t="s">
        <v>3560</v>
      </c>
      <c r="E51" s="98"/>
      <c r="F51" s="98"/>
      <c r="G51" s="22"/>
      <c r="H51" s="61"/>
    </row>
    <row r="52" spans="1:8">
      <c r="A52" s="61" t="s">
        <v>2373</v>
      </c>
      <c r="B52" s="61"/>
      <c r="C52" s="61"/>
      <c r="D52" s="95" t="s">
        <v>3561</v>
      </c>
      <c r="E52" s="98"/>
      <c r="F52" s="98"/>
      <c r="G52" s="22"/>
      <c r="H52" s="61"/>
    </row>
    <row r="53" spans="1:8">
      <c r="A53" s="61" t="s">
        <v>2374</v>
      </c>
      <c r="B53" s="61"/>
      <c r="C53" s="61"/>
      <c r="D53" s="95" t="s">
        <v>3562</v>
      </c>
      <c r="E53" s="98"/>
      <c r="F53" s="98"/>
      <c r="G53" s="22"/>
      <c r="H53" s="61"/>
    </row>
    <row r="54" spans="1:8">
      <c r="A54" s="61" t="s">
        <v>2375</v>
      </c>
      <c r="B54" s="61"/>
      <c r="C54" s="61"/>
      <c r="D54" s="95" t="s">
        <v>3563</v>
      </c>
      <c r="E54" s="98"/>
      <c r="F54" s="98"/>
      <c r="G54" s="22"/>
      <c r="H54" s="61"/>
    </row>
    <row r="55" spans="1:8">
      <c r="A55" s="61" t="s">
        <v>2376</v>
      </c>
      <c r="B55" s="61"/>
      <c r="C55" s="61"/>
      <c r="D55" s="95" t="s">
        <v>3564</v>
      </c>
      <c r="E55" s="98"/>
      <c r="F55" s="98"/>
      <c r="G55" s="22"/>
      <c r="H55" s="61"/>
    </row>
    <row r="56" spans="1:8">
      <c r="A56" s="61" t="s">
        <v>2377</v>
      </c>
      <c r="B56" s="61"/>
      <c r="C56" s="61"/>
      <c r="D56" s="95" t="s">
        <v>3565</v>
      </c>
      <c r="E56" s="98"/>
      <c r="F56" s="98"/>
      <c r="G56" s="22"/>
      <c r="H56" s="61"/>
    </row>
    <row r="57" spans="1:8">
      <c r="A57" s="61" t="s">
        <v>2378</v>
      </c>
      <c r="B57" s="61"/>
      <c r="C57" s="61"/>
      <c r="D57" s="95" t="s">
        <v>3566</v>
      </c>
      <c r="E57" s="98"/>
      <c r="F57" s="98"/>
      <c r="G57" s="22"/>
      <c r="H57" s="61"/>
    </row>
    <row r="58" spans="1:8">
      <c r="A58" s="61" t="s">
        <v>2379</v>
      </c>
      <c r="B58" s="61"/>
      <c r="C58" s="61"/>
      <c r="D58" s="95" t="s">
        <v>3567</v>
      </c>
      <c r="E58" s="98"/>
      <c r="F58" s="98"/>
      <c r="G58" s="22"/>
      <c r="H58" s="61"/>
    </row>
    <row r="59" spans="1:8">
      <c r="A59" s="61" t="s">
        <v>2380</v>
      </c>
      <c r="B59" s="61"/>
      <c r="C59" s="61"/>
      <c r="D59" s="95" t="s">
        <v>3568</v>
      </c>
      <c r="E59" s="98"/>
      <c r="F59" s="98"/>
      <c r="G59" s="22"/>
      <c r="H59" s="61"/>
    </row>
    <row r="60" spans="1:8">
      <c r="A60" s="61" t="s">
        <v>2381</v>
      </c>
      <c r="B60" s="61"/>
      <c r="C60" s="61"/>
      <c r="D60" s="95" t="s">
        <v>3569</v>
      </c>
      <c r="E60" s="98"/>
      <c r="F60" s="98"/>
      <c r="G60" s="22"/>
      <c r="H60" s="61"/>
    </row>
    <row r="61" spans="1:8">
      <c r="A61" s="61" t="s">
        <v>2382</v>
      </c>
      <c r="B61" s="61"/>
      <c r="C61" s="61"/>
      <c r="D61" s="95" t="s">
        <v>3570</v>
      </c>
      <c r="E61" s="98"/>
      <c r="F61" s="98"/>
      <c r="G61" s="22"/>
      <c r="H61" s="61"/>
    </row>
    <row r="62" spans="1:8">
      <c r="A62" s="61" t="s">
        <v>2383</v>
      </c>
      <c r="B62" s="61"/>
      <c r="C62" s="61"/>
      <c r="D62" s="95" t="s">
        <v>3571</v>
      </c>
      <c r="E62" s="98"/>
      <c r="F62" s="98"/>
      <c r="G62" s="22"/>
      <c r="H62" s="61"/>
    </row>
    <row r="63" spans="1:8">
      <c r="A63" s="61" t="s">
        <v>2384</v>
      </c>
      <c r="B63" s="61"/>
      <c r="C63" s="61"/>
      <c r="D63" s="95" t="s">
        <v>3572</v>
      </c>
      <c r="E63" s="98"/>
      <c r="F63" s="98"/>
      <c r="G63" s="22"/>
      <c r="H63" s="61"/>
    </row>
    <row r="64" spans="1:8">
      <c r="A64" s="61" t="s">
        <v>2385</v>
      </c>
      <c r="B64" s="61"/>
      <c r="C64" s="61"/>
      <c r="D64" s="95" t="s">
        <v>3573</v>
      </c>
      <c r="E64" s="98"/>
      <c r="F64" s="98"/>
      <c r="G64" s="22"/>
      <c r="H64" s="61"/>
    </row>
    <row r="65" spans="1:8">
      <c r="A65" s="61" t="s">
        <v>2386</v>
      </c>
      <c r="B65" s="61"/>
      <c r="C65" s="61"/>
      <c r="D65" s="95" t="s">
        <v>3574</v>
      </c>
      <c r="E65" s="98"/>
      <c r="F65" s="98"/>
      <c r="G65" s="22"/>
      <c r="H65" s="61"/>
    </row>
    <row r="66" spans="1:8">
      <c r="A66" s="61" t="s">
        <v>2387</v>
      </c>
      <c r="B66" s="61"/>
      <c r="C66" s="61"/>
      <c r="D66" s="95" t="s">
        <v>3575</v>
      </c>
      <c r="E66" s="98"/>
      <c r="F66" s="98"/>
      <c r="G66" s="22"/>
      <c r="H66" s="61"/>
    </row>
    <row r="67" spans="1:8">
      <c r="A67" s="61" t="s">
        <v>2388</v>
      </c>
      <c r="B67" s="61"/>
      <c r="C67" s="61"/>
      <c r="D67" s="95" t="s">
        <v>3576</v>
      </c>
      <c r="E67" s="98"/>
      <c r="F67" s="98"/>
      <c r="G67" s="22"/>
      <c r="H67" s="61"/>
    </row>
    <row r="68" spans="1:8">
      <c r="A68" s="61" t="s">
        <v>2389</v>
      </c>
      <c r="B68" s="61"/>
      <c r="C68" s="61"/>
      <c r="D68" s="95" t="s">
        <v>3577</v>
      </c>
      <c r="E68" s="98"/>
      <c r="F68" s="98"/>
      <c r="G68" s="22"/>
      <c r="H68" s="61"/>
    </row>
    <row r="69" spans="1:8">
      <c r="A69" s="61" t="s">
        <v>2390</v>
      </c>
      <c r="B69" s="61"/>
      <c r="C69" s="61"/>
      <c r="D69" s="95" t="s">
        <v>3578</v>
      </c>
      <c r="E69" s="98"/>
      <c r="F69" s="98"/>
      <c r="G69" s="22"/>
      <c r="H69" s="61"/>
    </row>
    <row r="70" spans="1:8">
      <c r="A70" s="61" t="s">
        <v>2391</v>
      </c>
      <c r="B70" s="61"/>
      <c r="C70" s="61"/>
      <c r="D70" s="95" t="s">
        <v>3579</v>
      </c>
      <c r="E70" s="98"/>
      <c r="F70" s="98"/>
      <c r="G70" s="22"/>
      <c r="H70" s="61"/>
    </row>
    <row r="71" spans="1:8">
      <c r="A71" s="61" t="s">
        <v>2392</v>
      </c>
      <c r="B71" s="61"/>
      <c r="C71" s="61"/>
      <c r="D71" s="95" t="s">
        <v>3580</v>
      </c>
      <c r="E71" s="98"/>
      <c r="F71" s="98"/>
      <c r="G71" s="22"/>
      <c r="H71" s="61"/>
    </row>
    <row r="72" spans="1:8">
      <c r="A72" s="61" t="s">
        <v>2393</v>
      </c>
      <c r="B72" s="61"/>
      <c r="C72" s="61"/>
      <c r="D72" s="95" t="s">
        <v>3581</v>
      </c>
      <c r="E72" s="98"/>
      <c r="F72" s="98"/>
      <c r="G72" s="22"/>
      <c r="H72" s="61"/>
    </row>
    <row r="73" spans="1:8">
      <c r="A73" s="61" t="s">
        <v>2394</v>
      </c>
      <c r="B73" s="61"/>
      <c r="C73" s="61"/>
      <c r="D73" s="95" t="s">
        <v>3582</v>
      </c>
      <c r="E73" s="98"/>
      <c r="F73" s="98"/>
      <c r="G73" s="22"/>
      <c r="H73" s="61"/>
    </row>
    <row r="74" spans="1:8">
      <c r="A74" s="61" t="s">
        <v>2395</v>
      </c>
      <c r="B74" s="61"/>
      <c r="C74" s="61"/>
      <c r="D74" s="95" t="s">
        <v>3583</v>
      </c>
      <c r="E74" s="98"/>
      <c r="F74" s="98"/>
      <c r="G74" s="22"/>
      <c r="H74" s="61"/>
    </row>
    <row r="75" spans="1:8">
      <c r="A75" s="61" t="s">
        <v>2396</v>
      </c>
      <c r="B75" s="61"/>
      <c r="C75" s="61"/>
      <c r="D75" s="95" t="s">
        <v>3584</v>
      </c>
      <c r="E75" s="98"/>
      <c r="F75" s="98"/>
      <c r="G75" s="22"/>
      <c r="H75" s="61"/>
    </row>
    <row r="76" spans="1:8">
      <c r="A76" s="61" t="s">
        <v>2397</v>
      </c>
      <c r="B76" s="61"/>
      <c r="C76" s="61"/>
      <c r="D76" s="95" t="s">
        <v>3585</v>
      </c>
      <c r="E76" s="98"/>
      <c r="F76" s="98"/>
      <c r="G76" s="22"/>
      <c r="H76" s="61"/>
    </row>
    <row r="77" spans="1:8">
      <c r="A77" s="61" t="s">
        <v>2398</v>
      </c>
      <c r="B77" s="61"/>
      <c r="C77" s="61"/>
      <c r="D77" s="95" t="s">
        <v>3586</v>
      </c>
      <c r="E77" s="98"/>
      <c r="F77" s="98"/>
      <c r="G77" s="22"/>
      <c r="H77" s="61"/>
    </row>
    <row r="78" spans="1:8">
      <c r="A78" s="61" t="s">
        <v>2399</v>
      </c>
      <c r="B78" s="61"/>
      <c r="C78" s="61"/>
      <c r="D78" s="95" t="s">
        <v>3587</v>
      </c>
      <c r="E78" s="98"/>
      <c r="F78" s="98"/>
      <c r="G78" s="22"/>
      <c r="H78" s="61"/>
    </row>
    <row r="79" spans="1:8">
      <c r="A79" s="61" t="s">
        <v>2400</v>
      </c>
      <c r="B79" s="61"/>
      <c r="C79" s="61"/>
      <c r="D79" s="95" t="s">
        <v>3588</v>
      </c>
      <c r="E79" s="98"/>
      <c r="F79" s="98"/>
      <c r="G79" s="22"/>
      <c r="H79" s="61"/>
    </row>
    <row r="80" spans="1:8">
      <c r="A80" s="61" t="s">
        <v>2401</v>
      </c>
      <c r="B80" s="61"/>
      <c r="C80" s="61"/>
      <c r="D80" s="95" t="s">
        <v>3589</v>
      </c>
      <c r="E80" s="98"/>
      <c r="F80" s="98"/>
      <c r="G80" s="22"/>
      <c r="H80" s="61"/>
    </row>
    <row r="81" spans="1:8">
      <c r="A81" s="61" t="s">
        <v>2402</v>
      </c>
      <c r="B81" s="61"/>
      <c r="C81" s="61"/>
      <c r="D81" s="95" t="s">
        <v>3590</v>
      </c>
      <c r="E81" s="98"/>
      <c r="F81" s="98"/>
      <c r="G81" s="22"/>
      <c r="H81" s="61"/>
    </row>
    <row r="82" spans="1:8">
      <c r="A82" s="61" t="s">
        <v>2403</v>
      </c>
      <c r="B82" s="61"/>
      <c r="C82" s="61"/>
      <c r="D82" s="95" t="s">
        <v>3591</v>
      </c>
      <c r="E82" s="98"/>
      <c r="F82" s="98"/>
      <c r="G82" s="22"/>
      <c r="H82" s="61"/>
    </row>
    <row r="83" spans="1:8">
      <c r="A83" s="61" t="s">
        <v>2404</v>
      </c>
      <c r="B83" s="61"/>
      <c r="C83" s="61"/>
      <c r="D83" s="95" t="s">
        <v>3592</v>
      </c>
      <c r="E83" s="98"/>
      <c r="F83" s="98"/>
      <c r="G83" s="22"/>
      <c r="H83" s="61"/>
    </row>
    <row r="84" spans="1:8">
      <c r="A84" s="61" t="s">
        <v>2405</v>
      </c>
      <c r="B84" s="61"/>
      <c r="C84" s="61"/>
      <c r="D84" s="95" t="s">
        <v>3593</v>
      </c>
      <c r="E84" s="98"/>
      <c r="F84" s="98"/>
      <c r="G84" s="22"/>
      <c r="H84" s="61"/>
    </row>
    <row r="85" spans="1:8">
      <c r="A85" s="61" t="s">
        <v>2406</v>
      </c>
      <c r="B85" s="61"/>
      <c r="C85" s="61"/>
      <c r="D85" s="95" t="s">
        <v>3594</v>
      </c>
      <c r="E85" s="98"/>
      <c r="F85" s="98"/>
      <c r="G85" s="22"/>
      <c r="H85" s="61"/>
    </row>
    <row r="86" spans="1:8">
      <c r="A86" s="61" t="s">
        <v>2407</v>
      </c>
      <c r="B86" s="61"/>
      <c r="C86" s="61"/>
      <c r="D86" s="95" t="s">
        <v>3595</v>
      </c>
      <c r="E86" s="98"/>
      <c r="F86" s="98"/>
      <c r="G86" s="22"/>
      <c r="H86" s="61"/>
    </row>
    <row r="87" spans="1:8">
      <c r="A87" s="61" t="s">
        <v>2408</v>
      </c>
      <c r="B87" s="61"/>
      <c r="C87" s="61"/>
      <c r="D87" s="95" t="s">
        <v>3596</v>
      </c>
      <c r="E87" s="98"/>
      <c r="F87" s="98"/>
      <c r="G87" s="22"/>
      <c r="H87" s="61"/>
    </row>
    <row r="88" spans="1:8">
      <c r="A88" s="61" t="s">
        <v>2409</v>
      </c>
      <c r="B88" s="61"/>
      <c r="C88" s="61"/>
      <c r="D88" s="95" t="s">
        <v>3597</v>
      </c>
      <c r="E88" s="98"/>
      <c r="F88" s="98"/>
      <c r="G88" s="22"/>
      <c r="H88" s="61"/>
    </row>
    <row r="89" spans="1:8">
      <c r="A89" s="61" t="s">
        <v>2410</v>
      </c>
      <c r="B89" s="61"/>
      <c r="C89" s="61"/>
      <c r="D89" s="95" t="s">
        <v>3598</v>
      </c>
      <c r="E89" s="98"/>
      <c r="F89" s="98"/>
      <c r="G89" s="22"/>
      <c r="H89" s="61"/>
    </row>
    <row r="90" spans="1:8">
      <c r="A90" s="61" t="s">
        <v>2411</v>
      </c>
      <c r="B90" s="61"/>
      <c r="C90" s="61"/>
      <c r="D90" s="95" t="s">
        <v>3599</v>
      </c>
      <c r="E90" s="98"/>
      <c r="F90" s="98"/>
      <c r="G90" s="22"/>
      <c r="H90" s="61"/>
    </row>
    <row r="91" spans="1:8">
      <c r="A91" s="61" t="s">
        <v>2412</v>
      </c>
      <c r="B91" s="61"/>
      <c r="C91" s="61"/>
      <c r="D91" s="95" t="s">
        <v>3600</v>
      </c>
      <c r="E91" s="98"/>
      <c r="F91" s="98"/>
      <c r="G91" s="22"/>
      <c r="H91" s="61"/>
    </row>
    <row r="92" spans="1:8">
      <c r="A92" s="61" t="s">
        <v>2413</v>
      </c>
      <c r="B92" s="61"/>
      <c r="C92" s="61"/>
      <c r="D92" s="95" t="s">
        <v>3601</v>
      </c>
      <c r="E92" s="98"/>
      <c r="F92" s="98"/>
      <c r="G92" s="22"/>
      <c r="H92" s="61"/>
    </row>
    <row r="93" spans="1:8">
      <c r="A93" s="61" t="s">
        <v>2414</v>
      </c>
      <c r="B93" s="61"/>
      <c r="C93" s="61"/>
      <c r="D93" s="95" t="s">
        <v>3602</v>
      </c>
      <c r="E93" s="98"/>
      <c r="F93" s="98"/>
      <c r="G93" s="22"/>
      <c r="H93" s="61"/>
    </row>
    <row r="94" spans="1:8">
      <c r="A94" s="61" t="s">
        <v>2415</v>
      </c>
      <c r="B94" s="61"/>
      <c r="C94" s="61"/>
      <c r="D94" s="95" t="s">
        <v>3603</v>
      </c>
      <c r="E94" s="98"/>
      <c r="F94" s="98"/>
      <c r="G94" s="22"/>
      <c r="H94" s="61"/>
    </row>
    <row r="95" spans="1:8">
      <c r="A95" s="61" t="s">
        <v>2416</v>
      </c>
      <c r="B95" s="61"/>
      <c r="C95" s="61"/>
      <c r="D95" s="95" t="s">
        <v>3604</v>
      </c>
      <c r="E95" s="98"/>
      <c r="F95" s="98"/>
      <c r="G95" s="22"/>
      <c r="H95" s="61"/>
    </row>
    <row r="96" spans="1:8">
      <c r="A96" s="61" t="s">
        <v>2417</v>
      </c>
      <c r="B96" s="61"/>
      <c r="C96" s="61"/>
      <c r="D96" s="95" t="s">
        <v>3605</v>
      </c>
      <c r="E96" s="98"/>
      <c r="F96" s="98"/>
      <c r="G96" s="22"/>
      <c r="H96" s="61"/>
    </row>
    <row r="97" spans="1:8">
      <c r="A97" s="61" t="s">
        <v>2418</v>
      </c>
      <c r="B97" s="61"/>
      <c r="C97" s="61"/>
      <c r="D97" s="95" t="s">
        <v>3606</v>
      </c>
      <c r="E97" s="98"/>
      <c r="F97" s="98"/>
      <c r="G97" s="22"/>
      <c r="H97" s="61"/>
    </row>
    <row r="98" spans="1:8">
      <c r="A98" s="61" t="s">
        <v>2419</v>
      </c>
      <c r="B98" s="61"/>
      <c r="C98" s="61"/>
      <c r="D98" s="95" t="s">
        <v>3556</v>
      </c>
      <c r="E98" s="98"/>
      <c r="F98" s="98"/>
      <c r="G98" s="22"/>
      <c r="H98" s="61"/>
    </row>
    <row r="99" spans="1:8">
      <c r="A99" s="61" t="s">
        <v>2420</v>
      </c>
      <c r="B99" s="61"/>
      <c r="C99" s="61"/>
      <c r="D99" s="95" t="s">
        <v>3607</v>
      </c>
      <c r="E99" s="98"/>
      <c r="F99" s="98"/>
      <c r="G99" s="22"/>
      <c r="H99" s="61"/>
    </row>
    <row r="100" spans="1:8">
      <c r="A100" s="61" t="s">
        <v>2421</v>
      </c>
      <c r="B100" s="61"/>
      <c r="C100" s="61"/>
      <c r="D100" s="95" t="s">
        <v>3608</v>
      </c>
      <c r="E100" s="98"/>
      <c r="F100" s="98"/>
      <c r="G100" s="22"/>
      <c r="H100" s="61"/>
    </row>
    <row r="101" spans="1:8">
      <c r="A101" s="61" t="s">
        <v>2422</v>
      </c>
      <c r="B101" s="61"/>
      <c r="C101" s="61"/>
      <c r="D101" s="95" t="s">
        <v>3609</v>
      </c>
      <c r="E101" s="98"/>
      <c r="F101" s="98"/>
      <c r="G101" s="22"/>
      <c r="H101" s="61"/>
    </row>
    <row r="102" spans="1:8">
      <c r="A102" s="61" t="s">
        <v>2423</v>
      </c>
      <c r="B102" s="61"/>
      <c r="C102" s="61"/>
      <c r="D102" s="95" t="s">
        <v>3610</v>
      </c>
      <c r="E102" s="98"/>
      <c r="F102" s="98"/>
      <c r="G102" s="22"/>
      <c r="H102" s="61"/>
    </row>
    <row r="103" spans="1:8">
      <c r="A103" s="61" t="s">
        <v>2424</v>
      </c>
      <c r="B103" s="61"/>
      <c r="C103" s="61"/>
      <c r="D103" s="95" t="s">
        <v>3611</v>
      </c>
      <c r="E103" s="98"/>
      <c r="F103" s="98"/>
      <c r="G103" s="22"/>
      <c r="H103" s="61"/>
    </row>
    <row r="104" spans="1:8">
      <c r="A104" s="61" t="s">
        <v>2425</v>
      </c>
      <c r="B104" s="61"/>
      <c r="C104" s="61"/>
      <c r="D104" s="95" t="s">
        <v>3612</v>
      </c>
      <c r="E104" s="98"/>
      <c r="F104" s="98"/>
      <c r="G104" s="22"/>
      <c r="H104" s="61"/>
    </row>
    <row r="105" spans="1:8">
      <c r="A105" s="61" t="s">
        <v>2426</v>
      </c>
      <c r="B105" s="61"/>
      <c r="C105" s="61"/>
      <c r="D105" s="95" t="s">
        <v>3613</v>
      </c>
      <c r="E105" s="98"/>
      <c r="F105" s="98"/>
      <c r="G105" s="22"/>
      <c r="H105" s="61"/>
    </row>
    <row r="106" spans="1:8">
      <c r="A106" s="61" t="s">
        <v>2427</v>
      </c>
      <c r="B106" s="61"/>
      <c r="C106" s="61"/>
      <c r="D106" s="95" t="s">
        <v>3614</v>
      </c>
      <c r="E106" s="98"/>
      <c r="F106" s="98"/>
      <c r="G106" s="22"/>
      <c r="H106" s="61"/>
    </row>
    <row r="107" spans="1:8">
      <c r="A107" s="61" t="s">
        <v>2428</v>
      </c>
      <c r="B107" s="61"/>
      <c r="C107" s="61"/>
      <c r="D107" s="95" t="s">
        <v>3615</v>
      </c>
      <c r="E107" s="98"/>
      <c r="F107" s="98"/>
      <c r="G107" s="22"/>
      <c r="H107" s="61"/>
    </row>
    <row r="108" spans="1:8">
      <c r="A108" s="61" t="s">
        <v>2429</v>
      </c>
      <c r="B108" s="61"/>
      <c r="C108" s="61"/>
      <c r="D108" s="95" t="s">
        <v>3616</v>
      </c>
      <c r="E108" s="98"/>
      <c r="F108" s="98"/>
      <c r="G108" s="22"/>
      <c r="H108" s="61"/>
    </row>
    <row r="109" spans="1:8">
      <c r="A109" s="61" t="s">
        <v>2430</v>
      </c>
      <c r="B109" s="61"/>
      <c r="C109" s="61"/>
      <c r="D109" s="95" t="s">
        <v>3617</v>
      </c>
      <c r="E109" s="98"/>
      <c r="F109" s="98"/>
      <c r="G109" s="22"/>
      <c r="H109" s="61"/>
    </row>
    <row r="110" spans="1:8">
      <c r="A110" s="61" t="s">
        <v>2431</v>
      </c>
      <c r="B110" s="61"/>
      <c r="C110" s="61"/>
      <c r="D110" s="95" t="s">
        <v>3618</v>
      </c>
      <c r="E110" s="98"/>
      <c r="F110" s="98"/>
      <c r="G110" s="22"/>
      <c r="H110" s="61"/>
    </row>
    <row r="111" spans="1:8" ht="25.5">
      <c r="A111" s="61" t="s">
        <v>2432</v>
      </c>
      <c r="B111" s="61"/>
      <c r="C111" s="61"/>
      <c r="D111" s="95" t="s">
        <v>3619</v>
      </c>
      <c r="E111" s="98"/>
      <c r="F111" s="98"/>
      <c r="G111" s="22"/>
      <c r="H111" s="61"/>
    </row>
    <row r="112" spans="1:8">
      <c r="A112" s="61" t="s">
        <v>2433</v>
      </c>
      <c r="B112" s="61"/>
      <c r="C112" s="61"/>
      <c r="D112" s="95" t="s">
        <v>3620</v>
      </c>
      <c r="E112" s="98"/>
      <c r="F112" s="98"/>
      <c r="G112" s="22"/>
      <c r="H112" s="61"/>
    </row>
    <row r="113" spans="1:8">
      <c r="A113" s="61" t="s">
        <v>2434</v>
      </c>
      <c r="B113" s="61"/>
      <c r="C113" s="61"/>
      <c r="D113" s="95" t="s">
        <v>3621</v>
      </c>
      <c r="E113" s="98"/>
      <c r="F113" s="98"/>
      <c r="G113" s="22"/>
      <c r="H113" s="61"/>
    </row>
    <row r="114" spans="1:8">
      <c r="A114" s="61" t="s">
        <v>2435</v>
      </c>
      <c r="B114" s="61"/>
      <c r="C114" s="61"/>
      <c r="D114" s="95" t="s">
        <v>3622</v>
      </c>
      <c r="E114" s="98"/>
      <c r="F114" s="98"/>
      <c r="G114" s="22"/>
      <c r="H114" s="61"/>
    </row>
    <row r="115" spans="1:8" ht="25.5">
      <c r="A115" s="61" t="s">
        <v>2436</v>
      </c>
      <c r="B115" s="61"/>
      <c r="C115" s="61"/>
      <c r="D115" s="95" t="s">
        <v>3623</v>
      </c>
      <c r="E115" s="98"/>
      <c r="F115" s="98"/>
      <c r="G115" s="22"/>
      <c r="H115" s="61"/>
    </row>
    <row r="116" spans="1:8">
      <c r="A116" s="61" t="s">
        <v>2437</v>
      </c>
      <c r="B116" s="61"/>
      <c r="C116" s="61"/>
      <c r="D116" s="95" t="s">
        <v>3624</v>
      </c>
      <c r="E116" s="98"/>
      <c r="F116" s="98"/>
      <c r="G116" s="22"/>
      <c r="H116" s="61"/>
    </row>
    <row r="117" spans="1:8">
      <c r="A117" s="61" t="s">
        <v>2438</v>
      </c>
      <c r="B117" s="61"/>
      <c r="C117" s="61"/>
      <c r="D117" s="95" t="s">
        <v>3625</v>
      </c>
      <c r="E117" s="98"/>
      <c r="F117" s="98"/>
      <c r="G117" s="22"/>
      <c r="H117" s="61"/>
    </row>
    <row r="118" spans="1:8">
      <c r="A118" s="61" t="s">
        <v>2439</v>
      </c>
      <c r="B118" s="61"/>
      <c r="C118" s="61"/>
      <c r="D118" s="95" t="s">
        <v>3626</v>
      </c>
      <c r="E118" s="98"/>
      <c r="F118" s="98"/>
      <c r="G118" s="22"/>
      <c r="H118" s="61"/>
    </row>
    <row r="119" spans="1:8">
      <c r="A119" s="61" t="s">
        <v>2440</v>
      </c>
      <c r="B119" s="61"/>
      <c r="C119" s="61"/>
      <c r="D119" s="95" t="s">
        <v>3627</v>
      </c>
      <c r="E119" s="98"/>
      <c r="F119" s="98"/>
      <c r="G119" s="22"/>
      <c r="H119" s="61"/>
    </row>
    <row r="120" spans="1:8">
      <c r="A120" s="61" t="s">
        <v>2441</v>
      </c>
      <c r="B120" s="61"/>
      <c r="C120" s="61"/>
      <c r="D120" s="95" t="s">
        <v>3628</v>
      </c>
      <c r="E120" s="98"/>
      <c r="F120" s="98"/>
      <c r="G120" s="22"/>
      <c r="H120" s="61"/>
    </row>
    <row r="121" spans="1:8">
      <c r="A121" s="61" t="s">
        <v>2442</v>
      </c>
      <c r="B121" s="61"/>
      <c r="C121" s="61"/>
      <c r="D121" s="95" t="s">
        <v>3629</v>
      </c>
      <c r="E121" s="98" t="s">
        <v>3757</v>
      </c>
      <c r="F121" s="98" t="s">
        <v>3757</v>
      </c>
      <c r="G121" s="22"/>
      <c r="H121" s="61"/>
    </row>
    <row r="122" spans="1:8">
      <c r="A122" s="61" t="s">
        <v>2443</v>
      </c>
      <c r="B122" s="61"/>
      <c r="C122" s="61"/>
      <c r="D122" s="95" t="s">
        <v>3630</v>
      </c>
      <c r="E122" s="98"/>
      <c r="F122" s="98"/>
      <c r="G122" s="22"/>
      <c r="H122" s="61"/>
    </row>
    <row r="123" spans="1:8">
      <c r="A123" s="61" t="s">
        <v>2444</v>
      </c>
      <c r="B123" s="61"/>
      <c r="C123" s="61"/>
      <c r="D123" s="95" t="s">
        <v>3631</v>
      </c>
      <c r="E123" s="98"/>
      <c r="F123" s="98"/>
      <c r="G123" s="22"/>
      <c r="H123" s="61"/>
    </row>
    <row r="124" spans="1:8">
      <c r="A124" s="61" t="s">
        <v>2445</v>
      </c>
      <c r="B124" s="61"/>
      <c r="C124" s="61"/>
      <c r="D124" s="95" t="s">
        <v>3632</v>
      </c>
      <c r="E124" s="98"/>
      <c r="F124" s="98"/>
      <c r="G124" s="22"/>
      <c r="H124" s="61"/>
    </row>
    <row r="125" spans="1:8">
      <c r="A125" s="61" t="s">
        <v>2446</v>
      </c>
      <c r="B125" s="61"/>
      <c r="C125" s="61"/>
      <c r="D125" s="95" t="s">
        <v>3633</v>
      </c>
      <c r="E125" s="98"/>
      <c r="F125" s="98"/>
      <c r="G125" s="22"/>
      <c r="H125" s="61"/>
    </row>
    <row r="126" spans="1:8">
      <c r="A126" s="61" t="s">
        <v>2447</v>
      </c>
      <c r="B126" s="61"/>
      <c r="C126" s="61"/>
      <c r="D126" s="95" t="s">
        <v>3634</v>
      </c>
      <c r="E126" s="98"/>
      <c r="F126" s="98"/>
      <c r="G126" s="22"/>
      <c r="H126" s="61"/>
    </row>
    <row r="127" spans="1:8">
      <c r="A127" s="61" t="s">
        <v>2448</v>
      </c>
      <c r="B127" s="61"/>
      <c r="C127" s="61"/>
      <c r="D127" s="95" t="s">
        <v>3635</v>
      </c>
      <c r="E127" s="98"/>
      <c r="F127" s="98"/>
      <c r="G127" s="22"/>
      <c r="H127" s="61"/>
    </row>
    <row r="128" spans="1:8">
      <c r="A128" s="61" t="s">
        <v>2449</v>
      </c>
      <c r="B128" s="61"/>
      <c r="C128" s="61"/>
      <c r="D128" s="95" t="s">
        <v>3636</v>
      </c>
      <c r="E128" s="98"/>
      <c r="F128" s="98"/>
      <c r="G128" s="22"/>
      <c r="H128" s="61"/>
    </row>
    <row r="129" spans="1:8">
      <c r="A129" s="61" t="s">
        <v>2450</v>
      </c>
      <c r="B129" s="61"/>
      <c r="C129" s="61"/>
      <c r="D129" s="95" t="s">
        <v>3637</v>
      </c>
      <c r="E129" s="98"/>
      <c r="F129" s="98"/>
      <c r="G129" s="22"/>
      <c r="H129" s="61"/>
    </row>
    <row r="130" spans="1:8">
      <c r="A130" s="61" t="s">
        <v>2451</v>
      </c>
      <c r="B130" s="61"/>
      <c r="C130" s="61"/>
      <c r="D130" s="95" t="s">
        <v>3638</v>
      </c>
      <c r="E130" s="98"/>
      <c r="F130" s="98"/>
      <c r="G130" s="22"/>
      <c r="H130" s="61"/>
    </row>
    <row r="131" spans="1:8">
      <c r="A131" s="61" t="s">
        <v>2452</v>
      </c>
      <c r="B131" s="61"/>
      <c r="C131" s="61"/>
      <c r="D131" s="95" t="s">
        <v>3639</v>
      </c>
      <c r="E131" s="98"/>
      <c r="F131" s="98"/>
      <c r="G131" s="22"/>
      <c r="H131" s="61"/>
    </row>
    <row r="132" spans="1:8">
      <c r="A132" s="61" t="s">
        <v>2453</v>
      </c>
      <c r="B132" s="61"/>
      <c r="C132" s="61"/>
      <c r="D132" s="95" t="s">
        <v>3640</v>
      </c>
      <c r="E132" s="98"/>
      <c r="F132" s="98"/>
      <c r="G132" s="22"/>
      <c r="H132" s="61"/>
    </row>
    <row r="133" spans="1:8">
      <c r="A133" s="61" t="s">
        <v>2454</v>
      </c>
      <c r="B133" s="61"/>
      <c r="C133" s="61"/>
      <c r="D133" s="95" t="s">
        <v>3641</v>
      </c>
      <c r="E133" s="98"/>
      <c r="F133" s="98"/>
      <c r="G133" s="22"/>
      <c r="H133" s="61"/>
    </row>
    <row r="134" spans="1:8">
      <c r="A134" s="61" t="s">
        <v>2455</v>
      </c>
      <c r="B134" s="61"/>
      <c r="C134" s="61"/>
      <c r="D134" s="95" t="s">
        <v>3642</v>
      </c>
      <c r="E134" s="98"/>
      <c r="F134" s="98"/>
      <c r="G134" s="22"/>
      <c r="H134" s="61"/>
    </row>
    <row r="135" spans="1:8">
      <c r="A135" s="61" t="s">
        <v>2456</v>
      </c>
      <c r="B135" s="61"/>
      <c r="C135" s="61"/>
      <c r="D135" s="95" t="s">
        <v>3643</v>
      </c>
      <c r="E135" s="98"/>
      <c r="F135" s="98"/>
      <c r="G135" s="22"/>
      <c r="H135" s="61"/>
    </row>
    <row r="136" spans="1:8">
      <c r="A136" s="61" t="s">
        <v>2457</v>
      </c>
      <c r="B136" s="61"/>
      <c r="C136" s="61"/>
      <c r="D136" s="95" t="s">
        <v>3644</v>
      </c>
      <c r="E136" s="98"/>
      <c r="F136" s="98"/>
      <c r="G136" s="22"/>
      <c r="H136" s="61"/>
    </row>
    <row r="137" spans="1:8">
      <c r="A137" s="61" t="s">
        <v>2458</v>
      </c>
      <c r="B137" s="61"/>
      <c r="C137" s="61"/>
      <c r="D137" s="95" t="s">
        <v>3645</v>
      </c>
      <c r="E137" s="98"/>
      <c r="F137" s="98"/>
      <c r="G137" s="22"/>
      <c r="H137" s="61"/>
    </row>
    <row r="138" spans="1:8">
      <c r="A138" s="61" t="s">
        <v>2459</v>
      </c>
      <c r="B138" s="61"/>
      <c r="C138" s="61"/>
      <c r="D138" s="95" t="s">
        <v>3646</v>
      </c>
      <c r="E138" s="98"/>
      <c r="F138" s="98"/>
      <c r="G138" s="22"/>
      <c r="H138" s="61"/>
    </row>
    <row r="139" spans="1:8">
      <c r="A139" s="61" t="s">
        <v>2460</v>
      </c>
      <c r="B139" s="61"/>
      <c r="C139" s="61"/>
      <c r="D139" s="95" t="s">
        <v>3647</v>
      </c>
      <c r="E139" s="98"/>
      <c r="F139" s="98"/>
      <c r="G139" s="22"/>
      <c r="H139" s="61"/>
    </row>
    <row r="140" spans="1:8">
      <c r="A140" s="61" t="s">
        <v>2461</v>
      </c>
      <c r="B140" s="61"/>
      <c r="C140" s="61"/>
      <c r="D140" s="95" t="s">
        <v>3648</v>
      </c>
      <c r="E140" s="98"/>
      <c r="F140" s="98"/>
      <c r="G140" s="22"/>
      <c r="H140" s="61"/>
    </row>
    <row r="141" spans="1:8">
      <c r="A141" s="61" t="s">
        <v>2462</v>
      </c>
      <c r="B141" s="61"/>
      <c r="C141" s="61"/>
      <c r="D141" s="95" t="s">
        <v>3649</v>
      </c>
      <c r="E141" s="98"/>
      <c r="F141" s="98"/>
      <c r="G141" s="22"/>
      <c r="H141" s="61"/>
    </row>
    <row r="142" spans="1:8">
      <c r="A142" s="61" t="s">
        <v>2463</v>
      </c>
      <c r="B142" s="61"/>
      <c r="C142" s="61"/>
      <c r="D142" s="95" t="s">
        <v>3650</v>
      </c>
      <c r="E142" s="98"/>
      <c r="F142" s="98"/>
      <c r="G142" s="22"/>
      <c r="H142" s="61"/>
    </row>
    <row r="143" spans="1:8" hidden="1">
      <c r="A143" s="61"/>
      <c r="B143" s="61"/>
      <c r="C143" s="61" t="s">
        <v>440</v>
      </c>
      <c r="D143" s="22"/>
      <c r="E143" s="22"/>
      <c r="F143" s="22"/>
      <c r="G143" s="22"/>
      <c r="H143" s="61"/>
    </row>
    <row r="144" spans="1:8" hidden="1">
      <c r="A144" s="61"/>
      <c r="B144" s="61"/>
      <c r="C144" s="61" t="s">
        <v>460</v>
      </c>
      <c r="D144" s="61"/>
      <c r="E144" s="61"/>
      <c r="F144" s="61"/>
      <c r="G144" s="61"/>
      <c r="H144" s="61" t="s">
        <v>461</v>
      </c>
    </row>
  </sheetData>
  <sheetProtection algorithmName="SHA-512" hashValue="xyp20ogque3ZMKCANBN0xb/dsU8wTR6rCQ8Koyx290G1UrQBaGNW1RRv9+I/tOxEwRs7u04HhKc6bpiDWxjTMw==" saltValue="HYlBTX7mJlRLFLuI9jeFhw==" spinCount="100000" sheet="1" objects="1" scenarios="1" formatColumns="0" formatRows="0"/>
  <pageMargins left="0.7" right="0.7" top="0.75" bottom="0.75" header="0.3" footer="0.3"/>
  <drawing r:id="rId1"/>
  <legacyDrawing r:id="rId2"/>
  <controls>
    <mc:AlternateContent xmlns:mc="http://schemas.openxmlformats.org/markup-compatibility/2006">
      <mc:Choice Requires="x14">
        <control shapeId="28700" r:id="rId3" name="LegendBtn">
          <controlPr defaultSize="0" autoLine="0" r:id="rId4">
            <anchor>
              <from>
                <xdr:col>4</xdr:col>
                <xdr:colOff>1323975</xdr:colOff>
                <xdr:row>0</xdr:row>
                <xdr:rowOff>123825</xdr:rowOff>
              </from>
              <to>
                <xdr:col>5</xdr:col>
                <xdr:colOff>438150</xdr:colOff>
                <xdr:row>0</xdr:row>
                <xdr:rowOff>762000</xdr:rowOff>
              </to>
            </anchor>
          </controlPr>
        </control>
      </mc:Choice>
      <mc:Fallback>
        <control shapeId="28700" r:id="rId3" name="LegendBtn"/>
      </mc:Fallback>
    </mc:AlternateContent>
    <mc:AlternateContent xmlns:mc="http://schemas.openxmlformats.org/markup-compatibility/2006">
      <mc:Choice Requires="x14">
        <control shapeId="28699" r:id="rId5" name="HelpBtn">
          <controlPr defaultSize="0" autoLine="0" r:id="rId6">
            <anchor>
              <from>
                <xdr:col>4</xdr:col>
                <xdr:colOff>495300</xdr:colOff>
                <xdr:row>0</xdr:row>
                <xdr:rowOff>123825</xdr:rowOff>
              </from>
              <to>
                <xdr:col>4</xdr:col>
                <xdr:colOff>1133475</xdr:colOff>
                <xdr:row>0</xdr:row>
                <xdr:rowOff>762000</xdr:rowOff>
              </to>
            </anchor>
          </controlPr>
        </control>
      </mc:Choice>
      <mc:Fallback>
        <control shapeId="28699" r:id="rId5" name="HelpBtn"/>
      </mc:Fallback>
    </mc:AlternateContent>
    <mc:AlternateContent xmlns:mc="http://schemas.openxmlformats.org/markup-compatibility/2006">
      <mc:Choice Requires="x14">
        <control shapeId="28698" r:id="rId7" name="ToolboxBtn">
          <controlPr defaultSize="0" autoLine="0" r:id="rId8">
            <anchor>
              <from>
                <xdr:col>3</xdr:col>
                <xdr:colOff>3048000</xdr:colOff>
                <xdr:row>0</xdr:row>
                <xdr:rowOff>123825</xdr:rowOff>
              </from>
              <to>
                <xdr:col>4</xdr:col>
                <xdr:colOff>304800</xdr:colOff>
                <xdr:row>0</xdr:row>
                <xdr:rowOff>762000</xdr:rowOff>
              </to>
            </anchor>
          </controlPr>
        </control>
      </mc:Choice>
      <mc:Fallback>
        <control shapeId="28698" r:id="rId7" name="ToolboxBtn"/>
      </mc:Fallback>
    </mc:AlternateContent>
    <mc:AlternateContent xmlns:mc="http://schemas.openxmlformats.org/markup-compatibility/2006">
      <mc:Choice Requires="x14">
        <control shapeId="28697" r:id="rId9" name="HomeBtn">
          <controlPr defaultSize="0" autoLine="0" r:id="rId10">
            <anchor>
              <from>
                <xdr:col>3</xdr:col>
                <xdr:colOff>2228850</xdr:colOff>
                <xdr:row>0</xdr:row>
                <xdr:rowOff>123825</xdr:rowOff>
              </from>
              <to>
                <xdr:col>3</xdr:col>
                <xdr:colOff>2857500</xdr:colOff>
                <xdr:row>0</xdr:row>
                <xdr:rowOff>762000</xdr:rowOff>
              </to>
            </anchor>
          </controlPr>
        </control>
      </mc:Choice>
      <mc:Fallback>
        <control shapeId="28697" r:id="rId9" name="HomeBtn"/>
      </mc:Fallback>
    </mc:AlternateContent>
  </control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DZ68"/>
  <sheetViews>
    <sheetView showGridLines="0" rightToLeft="1" topLeftCell="C1" workbookViewId="0">
      <pane ySplit="2" topLeftCell="A20" activePane="bottomLeft" state="frozen"/>
      <selection activeCell="C1" sqref="C1"/>
      <selection pane="bottomLeft" activeCell="D4" sqref="D4"/>
    </sheetView>
  </sheetViews>
  <sheetFormatPr defaultRowHeight="15"/>
  <cols>
    <col min="1" max="2" width="0" hidden="1" customWidth="1"/>
    <col min="3" max="3" width="3.7109375" customWidth="1"/>
    <col min="4" max="4" width="40.7109375" customWidth="1"/>
    <col min="5" max="16" width="22.7109375" customWidth="1"/>
    <col min="17" max="17" width="25.7109375" customWidth="1"/>
  </cols>
  <sheetData>
    <row r="1" spans="1:130" ht="80.099999999999994" customHeight="1">
      <c r="A1" s="34" t="s">
        <v>1600</v>
      </c>
      <c r="B1" s="22"/>
      <c r="C1" s="22"/>
      <c r="D1" s="22"/>
      <c r="E1" s="22"/>
      <c r="F1" s="22"/>
      <c r="G1" s="22"/>
      <c r="H1" s="22"/>
      <c r="I1" s="22"/>
      <c r="J1" s="22"/>
      <c r="K1" s="22"/>
      <c r="L1" s="22"/>
      <c r="M1" s="22"/>
      <c r="N1" s="22"/>
      <c r="O1" s="22"/>
      <c r="P1" s="22"/>
      <c r="Q1" s="22"/>
      <c r="R1" s="22"/>
    </row>
    <row r="2" spans="1:130" ht="24.95" customHeight="1">
      <c r="A2" s="54"/>
      <c r="B2" s="54"/>
      <c r="C2" s="54"/>
      <c r="D2" s="56" t="s">
        <v>2597</v>
      </c>
      <c r="E2" s="54"/>
      <c r="F2" s="54"/>
      <c r="G2" s="54"/>
      <c r="H2" s="54"/>
      <c r="I2" s="54"/>
      <c r="J2" s="54"/>
      <c r="K2" s="54"/>
      <c r="L2" s="54"/>
      <c r="M2" s="54"/>
      <c r="N2" s="54"/>
      <c r="O2" s="54"/>
      <c r="P2" s="54"/>
      <c r="Q2" s="54"/>
      <c r="R2" s="54"/>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row>
    <row r="3" spans="1:130">
      <c r="A3" s="22"/>
      <c r="B3" s="22"/>
      <c r="C3" s="22"/>
      <c r="D3" s="22"/>
      <c r="E3" s="22"/>
      <c r="F3" s="22"/>
      <c r="G3" s="22"/>
      <c r="H3" s="22"/>
      <c r="I3" s="22"/>
      <c r="J3" s="22"/>
      <c r="K3" s="22"/>
      <c r="L3" s="22"/>
      <c r="M3" s="22"/>
      <c r="N3" s="22"/>
      <c r="O3" s="22"/>
      <c r="P3" s="22"/>
      <c r="Q3" s="22"/>
      <c r="R3" s="22"/>
    </row>
    <row r="4" spans="1:130">
      <c r="A4" s="22"/>
      <c r="B4" s="22"/>
      <c r="C4" s="22"/>
      <c r="D4" s="22"/>
      <c r="E4" s="22"/>
      <c r="F4" s="22"/>
      <c r="G4" s="22"/>
      <c r="H4" s="22"/>
      <c r="I4" s="22"/>
      <c r="J4" s="22"/>
      <c r="K4" s="22"/>
      <c r="L4" s="22"/>
      <c r="M4" s="22"/>
      <c r="N4" s="22"/>
      <c r="O4" s="22"/>
      <c r="P4" s="22"/>
      <c r="Q4" s="22"/>
      <c r="R4" s="22"/>
    </row>
    <row r="5" spans="1:130" ht="30" customHeight="1">
      <c r="A5" s="29"/>
      <c r="B5" s="29" t="b">
        <v>1</v>
      </c>
      <c r="C5" s="34" t="s">
        <v>1601</v>
      </c>
      <c r="D5" s="29"/>
      <c r="E5" s="29"/>
      <c r="F5" s="29"/>
      <c r="G5" s="29"/>
      <c r="H5" s="29"/>
      <c r="I5" s="29"/>
      <c r="J5" s="29"/>
      <c r="K5" s="29"/>
      <c r="L5" s="29"/>
      <c r="M5" s="29"/>
      <c r="N5" s="29"/>
      <c r="O5" s="29"/>
      <c r="P5" s="29"/>
      <c r="Q5" s="29"/>
      <c r="R5" s="29"/>
    </row>
    <row r="6" spans="1:130" hidden="1">
      <c r="A6" s="29"/>
      <c r="B6" s="29"/>
      <c r="C6" s="29"/>
      <c r="D6" s="29"/>
      <c r="E6" s="29"/>
      <c r="F6" s="29"/>
      <c r="G6" s="29"/>
      <c r="H6" s="29"/>
      <c r="I6" s="29"/>
      <c r="J6" s="29"/>
      <c r="K6" s="29"/>
      <c r="L6" s="29"/>
      <c r="M6" s="29"/>
      <c r="N6" s="29"/>
      <c r="O6" s="29"/>
      <c r="P6" s="29"/>
      <c r="Q6" s="29"/>
      <c r="R6" s="29"/>
    </row>
    <row r="7" spans="1:130" hidden="1">
      <c r="A7" s="29"/>
      <c r="B7" s="29"/>
      <c r="C7" s="29"/>
      <c r="D7" s="29"/>
      <c r="E7" s="29" t="s">
        <v>580</v>
      </c>
      <c r="F7" s="29" t="s">
        <v>581</v>
      </c>
      <c r="G7" s="29" t="s">
        <v>582</v>
      </c>
      <c r="H7" s="29" t="s">
        <v>583</v>
      </c>
      <c r="I7" s="29" t="s">
        <v>584</v>
      </c>
      <c r="J7" s="29" t="s">
        <v>585</v>
      </c>
      <c r="K7" s="29" t="s">
        <v>586</v>
      </c>
      <c r="L7" s="29" t="s">
        <v>587</v>
      </c>
      <c r="M7" s="29" t="s">
        <v>588</v>
      </c>
      <c r="N7" s="29" t="s">
        <v>589</v>
      </c>
      <c r="O7" s="29" t="s">
        <v>590</v>
      </c>
      <c r="P7" s="29"/>
      <c r="Q7" s="29"/>
      <c r="R7" s="29"/>
    </row>
    <row r="8" spans="1:130">
      <c r="A8" s="29"/>
      <c r="B8" s="29"/>
      <c r="C8" s="29" t="s">
        <v>438</v>
      </c>
      <c r="D8" s="29" t="s">
        <v>439</v>
      </c>
      <c r="E8" s="29"/>
      <c r="F8" s="29"/>
      <c r="G8" s="29"/>
      <c r="H8" s="29"/>
      <c r="I8" s="29"/>
      <c r="J8" s="29"/>
      <c r="K8" s="29"/>
      <c r="L8" s="29"/>
      <c r="M8" s="29"/>
      <c r="N8" s="29"/>
      <c r="O8" s="29"/>
      <c r="P8" s="29"/>
      <c r="Q8" s="29" t="s">
        <v>440</v>
      </c>
      <c r="R8" s="29" t="s">
        <v>441</v>
      </c>
    </row>
    <row r="9" spans="1:130">
      <c r="A9" s="29"/>
      <c r="B9" s="29"/>
      <c r="C9" s="29" t="s">
        <v>442</v>
      </c>
      <c r="D9" s="24" t="s">
        <v>3012</v>
      </c>
      <c r="E9" s="73" t="s">
        <v>3140</v>
      </c>
      <c r="F9" s="73" t="s">
        <v>3141</v>
      </c>
      <c r="G9" s="73" t="s">
        <v>3662</v>
      </c>
      <c r="H9" s="73" t="s">
        <v>3663</v>
      </c>
      <c r="I9" s="73" t="s">
        <v>3664</v>
      </c>
      <c r="J9" s="73" t="s">
        <v>3665</v>
      </c>
      <c r="K9" s="73" t="s">
        <v>3666</v>
      </c>
      <c r="L9" s="73" t="s">
        <v>3667</v>
      </c>
      <c r="M9" s="73" t="s">
        <v>3668</v>
      </c>
      <c r="N9" s="73" t="s">
        <v>3669</v>
      </c>
      <c r="O9" s="73" t="s">
        <v>3670</v>
      </c>
      <c r="P9" s="73" t="s">
        <v>3139</v>
      </c>
      <c r="Q9" s="22"/>
      <c r="R9" s="29"/>
    </row>
    <row r="10" spans="1:130" ht="24.95" customHeight="1">
      <c r="A10" s="30"/>
      <c r="B10" s="30"/>
      <c r="C10" s="30" t="s">
        <v>443</v>
      </c>
      <c r="D10" s="24"/>
      <c r="E10" s="26" t="str">
        <f t="shared" ref="E10:P10" si="0">TEXT(DATE(MID(E12,7,4),MID(E12,4,2),MID(E12,1,2)),"dd/MM/yyyy")&amp;" - "&amp;TEXT(DATE(MID(E13,7,4),MID(E13,4,2),MID(E13,1,2)),"dd/MM/yyyy")</f>
        <v>01/01/2021 - 30/06/2021</v>
      </c>
      <c r="F10" s="26" t="str">
        <f t="shared" si="0"/>
        <v>01/01/2021 - 30/06/2021</v>
      </c>
      <c r="G10" s="26" t="str">
        <f t="shared" si="0"/>
        <v>01/01/2021 - 30/06/2021</v>
      </c>
      <c r="H10" s="26" t="str">
        <f t="shared" si="0"/>
        <v>01/01/2021 - 30/06/2021</v>
      </c>
      <c r="I10" s="26" t="str">
        <f t="shared" si="0"/>
        <v>01/01/2021 - 30/06/2021</v>
      </c>
      <c r="J10" s="26" t="str">
        <f t="shared" si="0"/>
        <v>01/01/2021 - 30/06/2021</v>
      </c>
      <c r="K10" s="26" t="str">
        <f t="shared" si="0"/>
        <v>01/01/2021 - 30/06/2021</v>
      </c>
      <c r="L10" s="26" t="str">
        <f t="shared" si="0"/>
        <v>01/01/2021 - 30/06/2021</v>
      </c>
      <c r="M10" s="26" t="str">
        <f t="shared" si="0"/>
        <v>01/01/2021 - 30/06/2021</v>
      </c>
      <c r="N10" s="26" t="str">
        <f t="shared" si="0"/>
        <v>01/01/2021 - 30/06/2021</v>
      </c>
      <c r="O10" s="26" t="str">
        <f t="shared" si="0"/>
        <v>01/01/2021 - 30/06/2021</v>
      </c>
      <c r="P10" s="26" t="str">
        <f t="shared" si="0"/>
        <v>01/01/2021 - 30/06/2021</v>
      </c>
      <c r="Q10" s="31"/>
      <c r="R10" s="30"/>
    </row>
    <row r="11" spans="1:130" ht="24.95" customHeight="1">
      <c r="A11" s="30"/>
      <c r="B11" s="30"/>
      <c r="C11" s="30" t="s">
        <v>444</v>
      </c>
      <c r="D11" s="24"/>
      <c r="E11" s="26" t="str">
        <f>StartUp!$E$8</f>
        <v>JOD</v>
      </c>
      <c r="F11" s="26" t="str">
        <f>StartUp!$E$8</f>
        <v>JOD</v>
      </c>
      <c r="G11" s="26" t="str">
        <f>StartUp!$E$8</f>
        <v>JOD</v>
      </c>
      <c r="H11" s="26" t="str">
        <f>StartUp!$E$8</f>
        <v>JOD</v>
      </c>
      <c r="I11" s="26" t="str">
        <f>StartUp!$E$8</f>
        <v>JOD</v>
      </c>
      <c r="J11" s="26" t="str">
        <f>StartUp!$E$8</f>
        <v>JOD</v>
      </c>
      <c r="K11" s="26" t="str">
        <f>StartUp!$E$8</f>
        <v>JOD</v>
      </c>
      <c r="L11" s="26" t="str">
        <f>StartUp!$E$8</f>
        <v>JOD</v>
      </c>
      <c r="M11" s="26" t="str">
        <f>StartUp!$E$8</f>
        <v>JOD</v>
      </c>
      <c r="N11" s="26" t="str">
        <f>StartUp!$E$8</f>
        <v>JOD</v>
      </c>
      <c r="O11" s="26" t="str">
        <f>StartUp!$E$8</f>
        <v>JOD</v>
      </c>
      <c r="P11" s="26" t="str">
        <f>StartUp!$E$8</f>
        <v>JOD</v>
      </c>
      <c r="Q11" s="31"/>
      <c r="R11" s="30"/>
    </row>
    <row r="12" spans="1:130" ht="24.95" hidden="1" customHeight="1">
      <c r="A12" s="30"/>
      <c r="B12" s="30"/>
      <c r="C12" s="30" t="s">
        <v>445</v>
      </c>
      <c r="D12" s="27"/>
      <c r="E12" s="28" t="s">
        <v>2582</v>
      </c>
      <c r="F12" s="28" t="s">
        <v>2582</v>
      </c>
      <c r="G12" s="28" t="s">
        <v>2582</v>
      </c>
      <c r="H12" s="28" t="s">
        <v>2582</v>
      </c>
      <c r="I12" s="28" t="s">
        <v>2582</v>
      </c>
      <c r="J12" s="28" t="s">
        <v>2582</v>
      </c>
      <c r="K12" s="28" t="s">
        <v>2582</v>
      </c>
      <c r="L12" s="28" t="s">
        <v>2582</v>
      </c>
      <c r="M12" s="28" t="s">
        <v>2582</v>
      </c>
      <c r="N12" s="28" t="s">
        <v>2582</v>
      </c>
      <c r="O12" s="28" t="s">
        <v>2582</v>
      </c>
      <c r="P12" s="28" t="s">
        <v>2582</v>
      </c>
      <c r="Q12" s="31"/>
      <c r="R12" s="30"/>
    </row>
    <row r="13" spans="1:130" ht="24.95" hidden="1" customHeight="1">
      <c r="A13" s="30"/>
      <c r="B13" s="30"/>
      <c r="C13" s="30" t="s">
        <v>446</v>
      </c>
      <c r="D13" s="27"/>
      <c r="E13" s="28" t="s">
        <v>2541</v>
      </c>
      <c r="F13" s="28" t="s">
        <v>2541</v>
      </c>
      <c r="G13" s="28" t="s">
        <v>2541</v>
      </c>
      <c r="H13" s="28" t="s">
        <v>2541</v>
      </c>
      <c r="I13" s="28" t="s">
        <v>2541</v>
      </c>
      <c r="J13" s="28" t="s">
        <v>2541</v>
      </c>
      <c r="K13" s="28" t="s">
        <v>2541</v>
      </c>
      <c r="L13" s="28" t="s">
        <v>2541</v>
      </c>
      <c r="M13" s="28" t="s">
        <v>2541</v>
      </c>
      <c r="N13" s="28" t="s">
        <v>2541</v>
      </c>
      <c r="O13" s="28" t="s">
        <v>2541</v>
      </c>
      <c r="P13" s="28" t="s">
        <v>2541</v>
      </c>
      <c r="Q13" s="31"/>
      <c r="R13" s="30"/>
    </row>
    <row r="14" spans="1:130">
      <c r="A14" s="29"/>
      <c r="B14" s="29"/>
      <c r="C14" s="29" t="s">
        <v>440</v>
      </c>
      <c r="D14" s="76"/>
      <c r="E14" s="22"/>
      <c r="F14" s="22"/>
      <c r="G14" s="22"/>
      <c r="H14" s="22"/>
      <c r="I14" s="22"/>
      <c r="J14" s="22"/>
      <c r="K14" s="22"/>
      <c r="L14" s="22"/>
      <c r="M14" s="22"/>
      <c r="N14" s="22"/>
      <c r="O14" s="22"/>
      <c r="P14" s="22"/>
      <c r="Q14" s="22"/>
      <c r="R14" s="29"/>
    </row>
    <row r="15" spans="1:130" ht="25.5">
      <c r="A15" s="29"/>
      <c r="B15" s="29"/>
      <c r="C15" s="29"/>
      <c r="D15" s="82" t="s">
        <v>3651</v>
      </c>
      <c r="E15" s="87"/>
      <c r="F15" s="87"/>
      <c r="G15" s="87"/>
      <c r="H15" s="87"/>
      <c r="I15" s="87"/>
      <c r="J15" s="87"/>
      <c r="K15" s="87"/>
      <c r="L15" s="87"/>
      <c r="M15" s="87"/>
      <c r="N15" s="87"/>
      <c r="O15" s="87"/>
      <c r="P15" s="87"/>
      <c r="Q15" s="22"/>
      <c r="R15" s="29"/>
    </row>
    <row r="16" spans="1:130">
      <c r="A16" s="29"/>
      <c r="B16" s="29"/>
      <c r="C16" s="29"/>
      <c r="D16" s="140" t="s">
        <v>3652</v>
      </c>
      <c r="E16" s="87"/>
      <c r="F16" s="87"/>
      <c r="G16" s="87"/>
      <c r="H16" s="87"/>
      <c r="I16" s="87"/>
      <c r="J16" s="87"/>
      <c r="K16" s="87"/>
      <c r="L16" s="87"/>
      <c r="M16" s="87"/>
      <c r="N16" s="87"/>
      <c r="O16" s="87"/>
      <c r="P16" s="87"/>
      <c r="Q16" s="22"/>
      <c r="R16" s="29"/>
    </row>
    <row r="17" spans="1:18">
      <c r="A17" s="29" t="s">
        <v>591</v>
      </c>
      <c r="B17" s="29" t="s">
        <v>504</v>
      </c>
      <c r="C17" s="29"/>
      <c r="D17" s="141" t="s">
        <v>3653</v>
      </c>
      <c r="E17" s="146"/>
      <c r="F17" s="146"/>
      <c r="G17" s="146"/>
      <c r="H17" s="146"/>
      <c r="I17" s="146"/>
      <c r="J17" s="146"/>
      <c r="K17" s="146"/>
      <c r="L17" s="146"/>
      <c r="M17" s="146"/>
      <c r="N17" s="146"/>
      <c r="O17" s="146"/>
      <c r="P17" s="151">
        <f t="shared" ref="P17:P22" si="1">SUM(E17:O17)</f>
        <v>0</v>
      </c>
      <c r="Q17" s="22"/>
      <c r="R17" s="29"/>
    </row>
    <row r="18" spans="1:18">
      <c r="A18" s="29" t="s">
        <v>592</v>
      </c>
      <c r="B18" s="29" t="s">
        <v>504</v>
      </c>
      <c r="C18" s="29"/>
      <c r="D18" s="141" t="s">
        <v>3067</v>
      </c>
      <c r="E18" s="146"/>
      <c r="F18" s="146"/>
      <c r="G18" s="146"/>
      <c r="H18" s="146"/>
      <c r="I18" s="146"/>
      <c r="J18" s="146"/>
      <c r="K18" s="146"/>
      <c r="L18" s="146"/>
      <c r="M18" s="146"/>
      <c r="N18" s="146"/>
      <c r="O18" s="146"/>
      <c r="P18" s="151">
        <f t="shared" si="1"/>
        <v>0</v>
      </c>
      <c r="Q18" s="22"/>
      <c r="R18" s="29"/>
    </row>
    <row r="19" spans="1:18">
      <c r="A19" s="29" t="s">
        <v>593</v>
      </c>
      <c r="B19" s="29" t="s">
        <v>504</v>
      </c>
      <c r="C19" s="29"/>
      <c r="D19" s="141" t="s">
        <v>3129</v>
      </c>
      <c r="E19" s="146"/>
      <c r="F19" s="146"/>
      <c r="G19" s="146"/>
      <c r="H19" s="146"/>
      <c r="I19" s="146"/>
      <c r="J19" s="146"/>
      <c r="K19" s="146"/>
      <c r="L19" s="146"/>
      <c r="M19" s="146"/>
      <c r="N19" s="146"/>
      <c r="O19" s="146"/>
      <c r="P19" s="151">
        <f t="shared" si="1"/>
        <v>0</v>
      </c>
      <c r="Q19" s="22"/>
      <c r="R19" s="29"/>
    </row>
    <row r="20" spans="1:18">
      <c r="A20" s="29" t="s">
        <v>594</v>
      </c>
      <c r="B20" s="29" t="s">
        <v>504</v>
      </c>
      <c r="C20" s="29"/>
      <c r="D20" s="141" t="s">
        <v>3654</v>
      </c>
      <c r="E20" s="146"/>
      <c r="F20" s="146"/>
      <c r="G20" s="146"/>
      <c r="H20" s="146"/>
      <c r="I20" s="146"/>
      <c r="J20" s="146"/>
      <c r="K20" s="146"/>
      <c r="L20" s="146"/>
      <c r="M20" s="146"/>
      <c r="N20" s="146"/>
      <c r="O20" s="146"/>
      <c r="P20" s="151">
        <f t="shared" si="1"/>
        <v>0</v>
      </c>
      <c r="Q20" s="22"/>
      <c r="R20" s="29"/>
    </row>
    <row r="21" spans="1:18">
      <c r="A21" s="29" t="s">
        <v>595</v>
      </c>
      <c r="B21" s="29" t="s">
        <v>504</v>
      </c>
      <c r="C21" s="29"/>
      <c r="D21" s="141" t="s">
        <v>3655</v>
      </c>
      <c r="E21" s="146"/>
      <c r="F21" s="146"/>
      <c r="G21" s="146"/>
      <c r="H21" s="146"/>
      <c r="I21" s="146"/>
      <c r="J21" s="146"/>
      <c r="K21" s="146"/>
      <c r="L21" s="146"/>
      <c r="M21" s="146"/>
      <c r="N21" s="146"/>
      <c r="O21" s="146"/>
      <c r="P21" s="151">
        <f t="shared" si="1"/>
        <v>0</v>
      </c>
      <c r="Q21" s="22"/>
      <c r="R21" s="29"/>
    </row>
    <row r="22" spans="1:18">
      <c r="A22" s="29" t="s">
        <v>596</v>
      </c>
      <c r="B22" s="29" t="s">
        <v>504</v>
      </c>
      <c r="C22" s="29"/>
      <c r="D22" s="141" t="s">
        <v>3656</v>
      </c>
      <c r="E22" s="151">
        <f t="shared" ref="E22:O22" si="2">E17+E18-E19+E20+E21</f>
        <v>0</v>
      </c>
      <c r="F22" s="151">
        <f t="shared" si="2"/>
        <v>0</v>
      </c>
      <c r="G22" s="151">
        <f t="shared" si="2"/>
        <v>0</v>
      </c>
      <c r="H22" s="151">
        <f t="shared" si="2"/>
        <v>0</v>
      </c>
      <c r="I22" s="151">
        <f t="shared" si="2"/>
        <v>0</v>
      </c>
      <c r="J22" s="151">
        <f t="shared" si="2"/>
        <v>0</v>
      </c>
      <c r="K22" s="151">
        <f t="shared" si="2"/>
        <v>0</v>
      </c>
      <c r="L22" s="151">
        <f t="shared" si="2"/>
        <v>0</v>
      </c>
      <c r="M22" s="151">
        <f t="shared" si="2"/>
        <v>0</v>
      </c>
      <c r="N22" s="151">
        <f t="shared" si="2"/>
        <v>0</v>
      </c>
      <c r="O22" s="151">
        <f t="shared" si="2"/>
        <v>0</v>
      </c>
      <c r="P22" s="151">
        <f t="shared" si="1"/>
        <v>0</v>
      </c>
      <c r="Q22" s="22"/>
      <c r="R22" s="29"/>
    </row>
    <row r="23" spans="1:18">
      <c r="A23" s="29"/>
      <c r="B23" s="29"/>
      <c r="C23" s="29"/>
      <c r="D23" s="140" t="s">
        <v>3657</v>
      </c>
      <c r="E23" s="87"/>
      <c r="F23" s="87"/>
      <c r="G23" s="87"/>
      <c r="H23" s="87"/>
      <c r="I23" s="87"/>
      <c r="J23" s="87"/>
      <c r="K23" s="87"/>
      <c r="L23" s="87"/>
      <c r="M23" s="87"/>
      <c r="N23" s="87"/>
      <c r="O23" s="87"/>
      <c r="P23" s="87"/>
      <c r="Q23" s="22"/>
      <c r="R23" s="29"/>
    </row>
    <row r="24" spans="1:18">
      <c r="A24" s="29" t="s">
        <v>591</v>
      </c>
      <c r="B24" s="29" t="s">
        <v>511</v>
      </c>
      <c r="C24" s="29"/>
      <c r="D24" s="141" t="s">
        <v>3653</v>
      </c>
      <c r="E24" s="146"/>
      <c r="F24" s="146"/>
      <c r="G24" s="146"/>
      <c r="H24" s="146"/>
      <c r="I24" s="146"/>
      <c r="J24" s="146"/>
      <c r="K24" s="146"/>
      <c r="L24" s="146"/>
      <c r="M24" s="146"/>
      <c r="N24" s="146"/>
      <c r="O24" s="146"/>
      <c r="P24" s="151">
        <f t="shared" ref="P24:P33" si="3">SUM(E24:O24)</f>
        <v>0</v>
      </c>
      <c r="Q24" s="22"/>
      <c r="R24" s="29"/>
    </row>
    <row r="25" spans="1:18">
      <c r="A25" s="29" t="s">
        <v>597</v>
      </c>
      <c r="B25" s="29" t="s">
        <v>511</v>
      </c>
      <c r="C25" s="29"/>
      <c r="D25" s="141" t="s">
        <v>3381</v>
      </c>
      <c r="E25" s="146"/>
      <c r="F25" s="146"/>
      <c r="G25" s="146"/>
      <c r="H25" s="146"/>
      <c r="I25" s="146"/>
      <c r="J25" s="146"/>
      <c r="K25" s="146"/>
      <c r="L25" s="146"/>
      <c r="M25" s="146"/>
      <c r="N25" s="146"/>
      <c r="O25" s="146"/>
      <c r="P25" s="151">
        <f t="shared" si="3"/>
        <v>0</v>
      </c>
      <c r="Q25" s="22"/>
      <c r="R25" s="29"/>
    </row>
    <row r="26" spans="1:18">
      <c r="A26" s="29" t="s">
        <v>598</v>
      </c>
      <c r="B26" s="29" t="s">
        <v>511</v>
      </c>
      <c r="C26" s="29"/>
      <c r="D26" s="141" t="s">
        <v>3658</v>
      </c>
      <c r="E26" s="146"/>
      <c r="F26" s="146"/>
      <c r="G26" s="146"/>
      <c r="H26" s="146"/>
      <c r="I26" s="146"/>
      <c r="J26" s="146"/>
      <c r="K26" s="146"/>
      <c r="L26" s="146"/>
      <c r="M26" s="146"/>
      <c r="N26" s="146"/>
      <c r="O26" s="146"/>
      <c r="P26" s="151">
        <f t="shared" si="3"/>
        <v>0</v>
      </c>
      <c r="Q26" s="22"/>
      <c r="R26" s="29"/>
    </row>
    <row r="27" spans="1:18">
      <c r="A27" s="29" t="s">
        <v>593</v>
      </c>
      <c r="B27" s="29" t="s">
        <v>511</v>
      </c>
      <c r="C27" s="29"/>
      <c r="D27" s="141" t="s">
        <v>3129</v>
      </c>
      <c r="E27" s="146"/>
      <c r="F27" s="146"/>
      <c r="G27" s="146"/>
      <c r="H27" s="146"/>
      <c r="I27" s="146"/>
      <c r="J27" s="146"/>
      <c r="K27" s="146"/>
      <c r="L27" s="146"/>
      <c r="M27" s="146"/>
      <c r="N27" s="146"/>
      <c r="O27" s="146"/>
      <c r="P27" s="151">
        <f t="shared" si="3"/>
        <v>0</v>
      </c>
      <c r="Q27" s="22"/>
      <c r="R27" s="29"/>
    </row>
    <row r="28" spans="1:18">
      <c r="A28" s="29" t="s">
        <v>594</v>
      </c>
      <c r="B28" s="29" t="s">
        <v>511</v>
      </c>
      <c r="C28" s="29"/>
      <c r="D28" s="141" t="s">
        <v>3654</v>
      </c>
      <c r="E28" s="146"/>
      <c r="F28" s="146"/>
      <c r="G28" s="146"/>
      <c r="H28" s="146"/>
      <c r="I28" s="146"/>
      <c r="J28" s="146"/>
      <c r="K28" s="146"/>
      <c r="L28" s="146"/>
      <c r="M28" s="146"/>
      <c r="N28" s="146"/>
      <c r="O28" s="146"/>
      <c r="P28" s="151">
        <f t="shared" si="3"/>
        <v>0</v>
      </c>
      <c r="Q28" s="22"/>
      <c r="R28" s="29"/>
    </row>
    <row r="29" spans="1:18">
      <c r="A29" s="29" t="s">
        <v>596</v>
      </c>
      <c r="B29" s="29" t="s">
        <v>511</v>
      </c>
      <c r="C29" s="29"/>
      <c r="D29" s="141" t="s">
        <v>3656</v>
      </c>
      <c r="E29" s="151">
        <f t="shared" ref="E29:O29" si="4">E24+E25+E26-E27+E28</f>
        <v>0</v>
      </c>
      <c r="F29" s="151">
        <f t="shared" si="4"/>
        <v>0</v>
      </c>
      <c r="G29" s="151">
        <f t="shared" si="4"/>
        <v>0</v>
      </c>
      <c r="H29" s="151">
        <f t="shared" si="4"/>
        <v>0</v>
      </c>
      <c r="I29" s="151">
        <f t="shared" si="4"/>
        <v>0</v>
      </c>
      <c r="J29" s="151">
        <f t="shared" si="4"/>
        <v>0</v>
      </c>
      <c r="K29" s="151">
        <f t="shared" si="4"/>
        <v>0</v>
      </c>
      <c r="L29" s="151">
        <f t="shared" si="4"/>
        <v>0</v>
      </c>
      <c r="M29" s="151">
        <f t="shared" si="4"/>
        <v>0</v>
      </c>
      <c r="N29" s="151">
        <f t="shared" si="4"/>
        <v>0</v>
      </c>
      <c r="O29" s="151">
        <f t="shared" si="4"/>
        <v>0</v>
      </c>
      <c r="P29" s="151">
        <f t="shared" si="3"/>
        <v>0</v>
      </c>
      <c r="Q29" s="22"/>
      <c r="R29" s="29"/>
    </row>
    <row r="30" spans="1:18">
      <c r="A30" s="29" t="s">
        <v>596</v>
      </c>
      <c r="B30" s="29"/>
      <c r="C30" s="29"/>
      <c r="D30" s="85" t="s">
        <v>3659</v>
      </c>
      <c r="E30" s="151">
        <f t="shared" ref="E30:O30" si="5">E22-E29</f>
        <v>0</v>
      </c>
      <c r="F30" s="151">
        <f t="shared" si="5"/>
        <v>0</v>
      </c>
      <c r="G30" s="151">
        <f t="shared" si="5"/>
        <v>0</v>
      </c>
      <c r="H30" s="151">
        <f t="shared" si="5"/>
        <v>0</v>
      </c>
      <c r="I30" s="151">
        <f t="shared" si="5"/>
        <v>0</v>
      </c>
      <c r="J30" s="151">
        <f t="shared" si="5"/>
        <v>0</v>
      </c>
      <c r="K30" s="151">
        <f t="shared" si="5"/>
        <v>0</v>
      </c>
      <c r="L30" s="151">
        <f t="shared" si="5"/>
        <v>0</v>
      </c>
      <c r="M30" s="151">
        <f t="shared" si="5"/>
        <v>0</v>
      </c>
      <c r="N30" s="151">
        <f t="shared" si="5"/>
        <v>0</v>
      </c>
      <c r="O30" s="151">
        <f t="shared" si="5"/>
        <v>0</v>
      </c>
      <c r="P30" s="151">
        <f t="shared" si="3"/>
        <v>0</v>
      </c>
      <c r="R30" s="29"/>
    </row>
    <row r="31" spans="1:18">
      <c r="A31" s="29" t="s">
        <v>599</v>
      </c>
      <c r="B31" s="29"/>
      <c r="C31" s="29"/>
      <c r="D31" s="85" t="s">
        <v>3660</v>
      </c>
      <c r="E31" s="146"/>
      <c r="F31" s="146"/>
      <c r="G31" s="146"/>
      <c r="H31" s="146"/>
      <c r="I31" s="146"/>
      <c r="J31" s="146"/>
      <c r="K31" s="146"/>
      <c r="L31" s="146"/>
      <c r="M31" s="146"/>
      <c r="N31" s="146"/>
      <c r="O31" s="146"/>
      <c r="P31" s="151">
        <f t="shared" si="3"/>
        <v>0</v>
      </c>
      <c r="R31" s="29"/>
    </row>
    <row r="32" spans="1:18">
      <c r="A32" s="29" t="s">
        <v>600</v>
      </c>
      <c r="B32" s="29"/>
      <c r="C32" s="29"/>
      <c r="D32" s="85" t="s">
        <v>2659</v>
      </c>
      <c r="E32" s="146"/>
      <c r="F32" s="146"/>
      <c r="G32" s="146"/>
      <c r="H32" s="146"/>
      <c r="I32" s="146"/>
      <c r="J32" s="146"/>
      <c r="K32" s="146"/>
      <c r="L32" s="146"/>
      <c r="M32" s="146"/>
      <c r="N32" s="146"/>
      <c r="O32" s="146"/>
      <c r="P32" s="151">
        <f t="shared" si="3"/>
        <v>0</v>
      </c>
      <c r="R32" s="29"/>
    </row>
    <row r="33" spans="1:18">
      <c r="A33" s="29" t="s">
        <v>601</v>
      </c>
      <c r="B33" s="29"/>
      <c r="C33" s="29"/>
      <c r="D33" s="85" t="s">
        <v>3661</v>
      </c>
      <c r="E33" s="151">
        <f t="shared" ref="E33:O33" si="6">SUM(E30:E32)</f>
        <v>0</v>
      </c>
      <c r="F33" s="151">
        <f t="shared" si="6"/>
        <v>0</v>
      </c>
      <c r="G33" s="151">
        <f t="shared" si="6"/>
        <v>0</v>
      </c>
      <c r="H33" s="151">
        <f t="shared" si="6"/>
        <v>0</v>
      </c>
      <c r="I33" s="151">
        <f t="shared" si="6"/>
        <v>0</v>
      </c>
      <c r="J33" s="151">
        <f t="shared" si="6"/>
        <v>0</v>
      </c>
      <c r="K33" s="151">
        <f t="shared" si="6"/>
        <v>0</v>
      </c>
      <c r="L33" s="151">
        <f t="shared" si="6"/>
        <v>0</v>
      </c>
      <c r="M33" s="151">
        <f t="shared" si="6"/>
        <v>0</v>
      </c>
      <c r="N33" s="151">
        <f t="shared" si="6"/>
        <v>0</v>
      </c>
      <c r="O33" s="151">
        <f t="shared" si="6"/>
        <v>0</v>
      </c>
      <c r="P33" s="151">
        <f t="shared" si="3"/>
        <v>0</v>
      </c>
      <c r="Q33" s="57" t="s">
        <v>2654</v>
      </c>
      <c r="R33" s="29"/>
    </row>
    <row r="34" spans="1:18">
      <c r="A34" s="29"/>
      <c r="B34" s="29"/>
      <c r="C34" s="29" t="s">
        <v>440</v>
      </c>
      <c r="D34" s="22"/>
      <c r="E34" s="22"/>
      <c r="F34" s="22"/>
      <c r="G34" s="22"/>
      <c r="H34" s="22"/>
      <c r="I34" s="22"/>
      <c r="J34" s="22"/>
      <c r="K34" s="22"/>
      <c r="L34" s="22"/>
      <c r="M34" s="22"/>
      <c r="N34" s="22"/>
      <c r="O34" s="22"/>
      <c r="P34" s="22"/>
      <c r="Q34" s="22"/>
      <c r="R34" s="29"/>
    </row>
    <row r="35" spans="1:18">
      <c r="A35" s="29"/>
      <c r="B35" s="29"/>
      <c r="C35" s="29" t="s">
        <v>460</v>
      </c>
      <c r="D35" s="29"/>
      <c r="E35" s="29"/>
      <c r="F35" s="29"/>
      <c r="G35" s="29"/>
      <c r="H35" s="29"/>
      <c r="I35" s="29"/>
      <c r="J35" s="29"/>
      <c r="K35" s="29"/>
      <c r="L35" s="29"/>
      <c r="M35" s="29"/>
      <c r="N35" s="29"/>
      <c r="O35" s="29"/>
      <c r="P35" s="29"/>
      <c r="Q35" s="29"/>
      <c r="R35" s="29" t="s">
        <v>461</v>
      </c>
    </row>
    <row r="38" spans="1:18" ht="24.95" customHeight="1">
      <c r="A38" s="29"/>
      <c r="B38" s="29" t="b">
        <v>1</v>
      </c>
      <c r="C38" s="34" t="s">
        <v>2502</v>
      </c>
      <c r="D38" s="29"/>
      <c r="E38" s="29"/>
      <c r="F38" s="29"/>
      <c r="G38" s="29"/>
      <c r="H38" s="29"/>
      <c r="I38" s="29"/>
      <c r="J38" s="29"/>
      <c r="K38" s="29"/>
      <c r="L38" s="29"/>
      <c r="M38" s="29"/>
      <c r="N38" s="29"/>
      <c r="O38" s="29"/>
      <c r="P38" s="29"/>
      <c r="Q38" s="29"/>
      <c r="R38" s="29"/>
    </row>
    <row r="39" spans="1:18" hidden="1">
      <c r="A39" s="29"/>
      <c r="B39" s="29"/>
      <c r="C39" s="29"/>
      <c r="D39" s="29"/>
      <c r="E39" s="29"/>
      <c r="F39" s="29"/>
      <c r="G39" s="29"/>
      <c r="H39" s="29"/>
      <c r="I39" s="29"/>
      <c r="J39" s="29"/>
      <c r="K39" s="29"/>
      <c r="L39" s="29"/>
      <c r="M39" s="29"/>
      <c r="N39" s="29"/>
      <c r="O39" s="29"/>
      <c r="P39" s="29"/>
      <c r="Q39" s="29"/>
      <c r="R39" s="29"/>
    </row>
    <row r="40" spans="1:18" hidden="1">
      <c r="A40" s="29"/>
      <c r="B40" s="29"/>
      <c r="C40" s="29"/>
      <c r="D40" s="29"/>
      <c r="E40" s="29" t="s">
        <v>580</v>
      </c>
      <c r="F40" s="29" t="s">
        <v>581</v>
      </c>
      <c r="G40" s="29" t="s">
        <v>582</v>
      </c>
      <c r="H40" s="29" t="s">
        <v>583</v>
      </c>
      <c r="I40" s="29" t="s">
        <v>584</v>
      </c>
      <c r="J40" s="29" t="s">
        <v>585</v>
      </c>
      <c r="K40" s="29" t="s">
        <v>586</v>
      </c>
      <c r="L40" s="29" t="s">
        <v>587</v>
      </c>
      <c r="M40" s="29" t="s">
        <v>588</v>
      </c>
      <c r="N40" s="29" t="s">
        <v>589</v>
      </c>
      <c r="O40" s="29" t="s">
        <v>590</v>
      </c>
      <c r="P40" s="29"/>
      <c r="Q40" s="29"/>
      <c r="R40" s="29"/>
    </row>
    <row r="41" spans="1:18">
      <c r="A41" s="29"/>
      <c r="B41" s="29"/>
      <c r="C41" s="29" t="s">
        <v>438</v>
      </c>
      <c r="D41" s="29" t="s">
        <v>439</v>
      </c>
      <c r="E41" s="29"/>
      <c r="F41" s="29"/>
      <c r="G41" s="29"/>
      <c r="H41" s="29"/>
      <c r="I41" s="29"/>
      <c r="J41" s="29"/>
      <c r="K41" s="29"/>
      <c r="L41" s="29"/>
      <c r="M41" s="29"/>
      <c r="N41" s="29"/>
      <c r="O41" s="29"/>
      <c r="P41" s="29"/>
      <c r="Q41" s="29" t="s">
        <v>440</v>
      </c>
      <c r="R41" s="29" t="s">
        <v>441</v>
      </c>
    </row>
    <row r="42" spans="1:18">
      <c r="A42" s="29"/>
      <c r="B42" s="29"/>
      <c r="C42" s="29" t="s">
        <v>442</v>
      </c>
      <c r="D42" s="24" t="s">
        <v>3012</v>
      </c>
      <c r="E42" s="73" t="s">
        <v>3140</v>
      </c>
      <c r="F42" s="73" t="s">
        <v>3141</v>
      </c>
      <c r="G42" s="73" t="s">
        <v>3662</v>
      </c>
      <c r="H42" s="73" t="s">
        <v>3663</v>
      </c>
      <c r="I42" s="73" t="s">
        <v>3664</v>
      </c>
      <c r="J42" s="73" t="s">
        <v>3665</v>
      </c>
      <c r="K42" s="73" t="s">
        <v>3666</v>
      </c>
      <c r="L42" s="73" t="s">
        <v>3667</v>
      </c>
      <c r="M42" s="73" t="s">
        <v>3668</v>
      </c>
      <c r="N42" s="73" t="s">
        <v>3669</v>
      </c>
      <c r="O42" s="73" t="s">
        <v>3670</v>
      </c>
      <c r="P42" s="73" t="s">
        <v>3139</v>
      </c>
      <c r="Q42" s="22"/>
      <c r="R42" s="29"/>
    </row>
    <row r="43" spans="1:18" ht="24.95" customHeight="1">
      <c r="A43" s="30"/>
      <c r="B43" s="30"/>
      <c r="C43" s="30" t="s">
        <v>443</v>
      </c>
      <c r="D43" s="24"/>
      <c r="E43" s="26" t="str">
        <f t="shared" ref="E43:P43" si="7">TEXT(DATE(MID(E45,7,4),MID(E45,4,2),MID(E45,1,2)),"dd/MM/yyyy")&amp;" - "&amp;TEXT(DATE(MID(E46,7,4),MID(E46,4,2),MID(E46,1,2)),"dd/MM/yyyy")</f>
        <v>01/01/2020 - 31/12/2020</v>
      </c>
      <c r="F43" s="26" t="str">
        <f t="shared" si="7"/>
        <v>01/01/2020 - 31/12/2020</v>
      </c>
      <c r="G43" s="26" t="str">
        <f t="shared" si="7"/>
        <v>01/01/2020 - 31/12/2020</v>
      </c>
      <c r="H43" s="26" t="str">
        <f t="shared" si="7"/>
        <v>01/01/2020 - 31/12/2020</v>
      </c>
      <c r="I43" s="26" t="str">
        <f t="shared" si="7"/>
        <v>01/01/2020 - 31/12/2020</v>
      </c>
      <c r="J43" s="26" t="str">
        <f t="shared" si="7"/>
        <v>01/01/2020 - 31/12/2020</v>
      </c>
      <c r="K43" s="26" t="str">
        <f t="shared" si="7"/>
        <v>01/01/2020 - 31/12/2020</v>
      </c>
      <c r="L43" s="26" t="str">
        <f t="shared" si="7"/>
        <v>01/01/2020 - 31/12/2020</v>
      </c>
      <c r="M43" s="26" t="str">
        <f t="shared" si="7"/>
        <v>01/01/2020 - 31/12/2020</v>
      </c>
      <c r="N43" s="26" t="str">
        <f t="shared" si="7"/>
        <v>01/01/2020 - 31/12/2020</v>
      </c>
      <c r="O43" s="26" t="str">
        <f t="shared" si="7"/>
        <v>01/01/2020 - 31/12/2020</v>
      </c>
      <c r="P43" s="26" t="str">
        <f t="shared" si="7"/>
        <v>01/01/2020 - 31/12/2020</v>
      </c>
      <c r="Q43" s="31"/>
      <c r="R43" s="30"/>
    </row>
    <row r="44" spans="1:18" ht="24.95" customHeight="1">
      <c r="A44" s="30"/>
      <c r="B44" s="30"/>
      <c r="C44" s="30" t="s">
        <v>444</v>
      </c>
      <c r="D44" s="24"/>
      <c r="E44" s="26" t="str">
        <f>StartUp!$E$8</f>
        <v>JOD</v>
      </c>
      <c r="F44" s="26" t="str">
        <f>StartUp!$E$8</f>
        <v>JOD</v>
      </c>
      <c r="G44" s="26" t="str">
        <f>StartUp!$E$8</f>
        <v>JOD</v>
      </c>
      <c r="H44" s="26" t="str">
        <f>StartUp!$E$8</f>
        <v>JOD</v>
      </c>
      <c r="I44" s="26" t="str">
        <f>StartUp!$E$8</f>
        <v>JOD</v>
      </c>
      <c r="J44" s="26" t="str">
        <f>StartUp!$E$8</f>
        <v>JOD</v>
      </c>
      <c r="K44" s="26" t="str">
        <f>StartUp!$E$8</f>
        <v>JOD</v>
      </c>
      <c r="L44" s="26" t="str">
        <f>StartUp!$E$8</f>
        <v>JOD</v>
      </c>
      <c r="M44" s="26" t="str">
        <f>StartUp!$E$8</f>
        <v>JOD</v>
      </c>
      <c r="N44" s="26" t="str">
        <f>StartUp!$E$8</f>
        <v>JOD</v>
      </c>
      <c r="O44" s="26" t="str">
        <f>StartUp!$E$8</f>
        <v>JOD</v>
      </c>
      <c r="P44" s="26" t="str">
        <f>StartUp!$E$8</f>
        <v>JOD</v>
      </c>
      <c r="Q44" s="31"/>
      <c r="R44" s="30"/>
    </row>
    <row r="45" spans="1:18" ht="24.95" hidden="1" customHeight="1">
      <c r="A45" s="30"/>
      <c r="B45" s="30"/>
      <c r="C45" s="30" t="s">
        <v>445</v>
      </c>
      <c r="D45" s="27"/>
      <c r="E45" s="28" t="s">
        <v>2608</v>
      </c>
      <c r="F45" s="28" t="s">
        <v>2608</v>
      </c>
      <c r="G45" s="28" t="s">
        <v>2608</v>
      </c>
      <c r="H45" s="28" t="s">
        <v>2608</v>
      </c>
      <c r="I45" s="28" t="s">
        <v>2608</v>
      </c>
      <c r="J45" s="28" t="s">
        <v>2608</v>
      </c>
      <c r="K45" s="28" t="s">
        <v>2608</v>
      </c>
      <c r="L45" s="28" t="s">
        <v>2608</v>
      </c>
      <c r="M45" s="28" t="s">
        <v>2608</v>
      </c>
      <c r="N45" s="28" t="s">
        <v>2608</v>
      </c>
      <c r="O45" s="28" t="s">
        <v>2608</v>
      </c>
      <c r="P45" s="28" t="s">
        <v>2608</v>
      </c>
      <c r="Q45" s="31"/>
      <c r="R45" s="30"/>
    </row>
    <row r="46" spans="1:18" ht="24.95" hidden="1" customHeight="1">
      <c r="A46" s="30"/>
      <c r="B46" s="30"/>
      <c r="C46" s="30" t="s">
        <v>446</v>
      </c>
      <c r="D46" s="27"/>
      <c r="E46" s="28" t="s">
        <v>2609</v>
      </c>
      <c r="F46" s="28" t="s">
        <v>2609</v>
      </c>
      <c r="G46" s="28" t="s">
        <v>2609</v>
      </c>
      <c r="H46" s="28" t="s">
        <v>2609</v>
      </c>
      <c r="I46" s="28" t="s">
        <v>2609</v>
      </c>
      <c r="J46" s="28" t="s">
        <v>2609</v>
      </c>
      <c r="K46" s="28" t="s">
        <v>2609</v>
      </c>
      <c r="L46" s="28" t="s">
        <v>2609</v>
      </c>
      <c r="M46" s="28" t="s">
        <v>2609</v>
      </c>
      <c r="N46" s="28" t="s">
        <v>2609</v>
      </c>
      <c r="O46" s="28" t="s">
        <v>2609</v>
      </c>
      <c r="P46" s="28" t="s">
        <v>2609</v>
      </c>
      <c r="Q46" s="31"/>
      <c r="R46" s="30"/>
    </row>
    <row r="47" spans="1:18">
      <c r="A47" s="29"/>
      <c r="B47" s="29"/>
      <c r="C47" s="29" t="s">
        <v>440</v>
      </c>
      <c r="D47" s="76"/>
      <c r="E47" s="22"/>
      <c r="F47" s="22"/>
      <c r="G47" s="22"/>
      <c r="H47" s="22"/>
      <c r="I47" s="22"/>
      <c r="J47" s="22"/>
      <c r="K47" s="22"/>
      <c r="L47" s="22"/>
      <c r="M47" s="22"/>
      <c r="N47" s="22"/>
      <c r="O47" s="22"/>
      <c r="P47" s="22"/>
      <c r="Q47" s="22"/>
      <c r="R47" s="29"/>
    </row>
    <row r="48" spans="1:18" ht="25.5">
      <c r="A48" s="29"/>
      <c r="B48" s="29"/>
      <c r="C48" s="29"/>
      <c r="D48" s="82" t="s">
        <v>3651</v>
      </c>
      <c r="E48" s="87"/>
      <c r="F48" s="87"/>
      <c r="G48" s="87"/>
      <c r="H48" s="87"/>
      <c r="I48" s="87"/>
      <c r="J48" s="87"/>
      <c r="K48" s="87"/>
      <c r="L48" s="87"/>
      <c r="M48" s="87"/>
      <c r="N48" s="87"/>
      <c r="O48" s="87"/>
      <c r="P48" s="87"/>
      <c r="Q48" s="22"/>
      <c r="R48" s="29"/>
    </row>
    <row r="49" spans="1:18">
      <c r="A49" s="29"/>
      <c r="B49" s="29"/>
      <c r="C49" s="29"/>
      <c r="D49" s="140" t="s">
        <v>3652</v>
      </c>
      <c r="E49" s="87"/>
      <c r="F49" s="87"/>
      <c r="G49" s="87"/>
      <c r="H49" s="87"/>
      <c r="I49" s="87"/>
      <c r="J49" s="87"/>
      <c r="K49" s="87"/>
      <c r="L49" s="87"/>
      <c r="M49" s="87"/>
      <c r="N49" s="87"/>
      <c r="O49" s="87"/>
      <c r="P49" s="87"/>
      <c r="Q49" s="22"/>
      <c r="R49" s="29"/>
    </row>
    <row r="50" spans="1:18">
      <c r="A50" s="29" t="s">
        <v>591</v>
      </c>
      <c r="B50" s="29" t="s">
        <v>504</v>
      </c>
      <c r="C50" s="29"/>
      <c r="D50" s="141" t="s">
        <v>3653</v>
      </c>
      <c r="E50" s="146"/>
      <c r="F50" s="146"/>
      <c r="G50" s="146"/>
      <c r="H50" s="146"/>
      <c r="I50" s="146"/>
      <c r="J50" s="146"/>
      <c r="K50" s="146"/>
      <c r="L50" s="146"/>
      <c r="M50" s="146"/>
      <c r="N50" s="146"/>
      <c r="O50" s="146"/>
      <c r="P50" s="151">
        <f t="shared" ref="P50:P55" si="8">SUM(E50:O50)</f>
        <v>0</v>
      </c>
      <c r="Q50" s="22"/>
      <c r="R50" s="29"/>
    </row>
    <row r="51" spans="1:18">
      <c r="A51" s="29" t="s">
        <v>592</v>
      </c>
      <c r="B51" s="29" t="s">
        <v>504</v>
      </c>
      <c r="C51" s="29"/>
      <c r="D51" s="141" t="s">
        <v>3067</v>
      </c>
      <c r="E51" s="146"/>
      <c r="F51" s="146"/>
      <c r="G51" s="146"/>
      <c r="H51" s="146"/>
      <c r="I51" s="146"/>
      <c r="J51" s="146"/>
      <c r="K51" s="146"/>
      <c r="L51" s="146"/>
      <c r="M51" s="146"/>
      <c r="N51" s="146"/>
      <c r="O51" s="146"/>
      <c r="P51" s="151">
        <f t="shared" si="8"/>
        <v>0</v>
      </c>
      <c r="Q51" s="22"/>
      <c r="R51" s="29"/>
    </row>
    <row r="52" spans="1:18">
      <c r="A52" s="29" t="s">
        <v>593</v>
      </c>
      <c r="B52" s="29" t="s">
        <v>504</v>
      </c>
      <c r="C52" s="29"/>
      <c r="D52" s="141" t="s">
        <v>3129</v>
      </c>
      <c r="E52" s="146"/>
      <c r="F52" s="146"/>
      <c r="G52" s="146"/>
      <c r="H52" s="146"/>
      <c r="I52" s="146"/>
      <c r="J52" s="146"/>
      <c r="K52" s="146"/>
      <c r="L52" s="146"/>
      <c r="M52" s="146"/>
      <c r="N52" s="146"/>
      <c r="O52" s="146"/>
      <c r="P52" s="151">
        <f t="shared" si="8"/>
        <v>0</v>
      </c>
      <c r="Q52" s="22"/>
      <c r="R52" s="29"/>
    </row>
    <row r="53" spans="1:18">
      <c r="A53" s="29" t="s">
        <v>594</v>
      </c>
      <c r="B53" s="29" t="s">
        <v>504</v>
      </c>
      <c r="C53" s="29"/>
      <c r="D53" s="141" t="s">
        <v>3654</v>
      </c>
      <c r="E53" s="146"/>
      <c r="F53" s="146"/>
      <c r="G53" s="146"/>
      <c r="H53" s="146"/>
      <c r="I53" s="146"/>
      <c r="J53" s="146"/>
      <c r="K53" s="146"/>
      <c r="L53" s="146"/>
      <c r="M53" s="146"/>
      <c r="N53" s="146"/>
      <c r="O53" s="146"/>
      <c r="P53" s="151">
        <f t="shared" si="8"/>
        <v>0</v>
      </c>
      <c r="Q53" s="22"/>
      <c r="R53" s="29"/>
    </row>
    <row r="54" spans="1:18">
      <c r="A54" s="29" t="s">
        <v>595</v>
      </c>
      <c r="B54" s="29" t="s">
        <v>504</v>
      </c>
      <c r="C54" s="29"/>
      <c r="D54" s="141" t="s">
        <v>3655</v>
      </c>
      <c r="E54" s="146"/>
      <c r="F54" s="146"/>
      <c r="G54" s="146"/>
      <c r="H54" s="146"/>
      <c r="I54" s="146"/>
      <c r="J54" s="146"/>
      <c r="K54" s="146"/>
      <c r="L54" s="146"/>
      <c r="M54" s="146"/>
      <c r="N54" s="146"/>
      <c r="O54" s="146"/>
      <c r="P54" s="151">
        <f t="shared" si="8"/>
        <v>0</v>
      </c>
      <c r="Q54" s="22"/>
      <c r="R54" s="29"/>
    </row>
    <row r="55" spans="1:18">
      <c r="A55" s="29" t="s">
        <v>596</v>
      </c>
      <c r="B55" s="29" t="s">
        <v>504</v>
      </c>
      <c r="C55" s="29"/>
      <c r="D55" s="141" t="s">
        <v>3656</v>
      </c>
      <c r="E55" s="151">
        <f t="shared" ref="E55:O55" si="9">E50+E51-E52+E53+E54</f>
        <v>0</v>
      </c>
      <c r="F55" s="151">
        <f t="shared" si="9"/>
        <v>0</v>
      </c>
      <c r="G55" s="151">
        <f t="shared" si="9"/>
        <v>0</v>
      </c>
      <c r="H55" s="151">
        <f t="shared" si="9"/>
        <v>0</v>
      </c>
      <c r="I55" s="151">
        <f t="shared" si="9"/>
        <v>0</v>
      </c>
      <c r="J55" s="151">
        <f t="shared" si="9"/>
        <v>0</v>
      </c>
      <c r="K55" s="151">
        <f t="shared" si="9"/>
        <v>0</v>
      </c>
      <c r="L55" s="151">
        <f t="shared" si="9"/>
        <v>0</v>
      </c>
      <c r="M55" s="151">
        <f t="shared" si="9"/>
        <v>0</v>
      </c>
      <c r="N55" s="151">
        <f t="shared" si="9"/>
        <v>0</v>
      </c>
      <c r="O55" s="151">
        <f t="shared" si="9"/>
        <v>0</v>
      </c>
      <c r="P55" s="151">
        <f t="shared" si="8"/>
        <v>0</v>
      </c>
      <c r="Q55" s="22"/>
      <c r="R55" s="29"/>
    </row>
    <row r="56" spans="1:18">
      <c r="A56" s="29"/>
      <c r="B56" s="29"/>
      <c r="C56" s="29"/>
      <c r="D56" s="140" t="s">
        <v>3657</v>
      </c>
      <c r="E56" s="87"/>
      <c r="F56" s="87"/>
      <c r="G56" s="87"/>
      <c r="H56" s="87"/>
      <c r="I56" s="87"/>
      <c r="J56" s="87"/>
      <c r="K56" s="87"/>
      <c r="L56" s="87"/>
      <c r="M56" s="87"/>
      <c r="N56" s="87"/>
      <c r="O56" s="87"/>
      <c r="P56" s="87"/>
      <c r="Q56" s="22"/>
      <c r="R56" s="29"/>
    </row>
    <row r="57" spans="1:18">
      <c r="A57" s="29" t="s">
        <v>591</v>
      </c>
      <c r="B57" s="29" t="s">
        <v>511</v>
      </c>
      <c r="C57" s="29"/>
      <c r="D57" s="141" t="s">
        <v>3653</v>
      </c>
      <c r="E57" s="146"/>
      <c r="F57" s="146"/>
      <c r="G57" s="146"/>
      <c r="H57" s="146"/>
      <c r="I57" s="146"/>
      <c r="J57" s="146"/>
      <c r="K57" s="146"/>
      <c r="L57" s="146"/>
      <c r="M57" s="146"/>
      <c r="N57" s="146"/>
      <c r="O57" s="146"/>
      <c r="P57" s="151">
        <f t="shared" ref="P57:P66" si="10">SUM(E57:O57)</f>
        <v>0</v>
      </c>
      <c r="Q57" s="22"/>
      <c r="R57" s="29"/>
    </row>
    <row r="58" spans="1:18">
      <c r="A58" s="29" t="s">
        <v>597</v>
      </c>
      <c r="B58" s="29" t="s">
        <v>511</v>
      </c>
      <c r="C58" s="29"/>
      <c r="D58" s="141" t="s">
        <v>3381</v>
      </c>
      <c r="E58" s="146"/>
      <c r="F58" s="146"/>
      <c r="G58" s="146"/>
      <c r="H58" s="146"/>
      <c r="I58" s="146"/>
      <c r="J58" s="146"/>
      <c r="K58" s="146"/>
      <c r="L58" s="146"/>
      <c r="M58" s="146"/>
      <c r="N58" s="146"/>
      <c r="O58" s="146"/>
      <c r="P58" s="151">
        <f t="shared" si="10"/>
        <v>0</v>
      </c>
      <c r="Q58" s="22"/>
      <c r="R58" s="29"/>
    </row>
    <row r="59" spans="1:18">
      <c r="A59" s="29" t="s">
        <v>598</v>
      </c>
      <c r="B59" s="29" t="s">
        <v>511</v>
      </c>
      <c r="C59" s="29"/>
      <c r="D59" s="141" t="s">
        <v>3658</v>
      </c>
      <c r="E59" s="146"/>
      <c r="F59" s="146"/>
      <c r="G59" s="146"/>
      <c r="H59" s="146"/>
      <c r="I59" s="146"/>
      <c r="J59" s="146"/>
      <c r="K59" s="146"/>
      <c r="L59" s="146"/>
      <c r="M59" s="146"/>
      <c r="N59" s="146"/>
      <c r="O59" s="146"/>
      <c r="P59" s="151">
        <f t="shared" si="10"/>
        <v>0</v>
      </c>
      <c r="Q59" s="22"/>
      <c r="R59" s="29"/>
    </row>
    <row r="60" spans="1:18">
      <c r="A60" s="29" t="s">
        <v>593</v>
      </c>
      <c r="B60" s="29" t="s">
        <v>511</v>
      </c>
      <c r="C60" s="29"/>
      <c r="D60" s="141" t="s">
        <v>3129</v>
      </c>
      <c r="E60" s="146"/>
      <c r="F60" s="146"/>
      <c r="G60" s="146"/>
      <c r="H60" s="146"/>
      <c r="I60" s="146"/>
      <c r="J60" s="146"/>
      <c r="K60" s="146"/>
      <c r="L60" s="146"/>
      <c r="M60" s="146"/>
      <c r="N60" s="146"/>
      <c r="O60" s="146"/>
      <c r="P60" s="151">
        <f t="shared" si="10"/>
        <v>0</v>
      </c>
      <c r="Q60" s="22"/>
      <c r="R60" s="29"/>
    </row>
    <row r="61" spans="1:18">
      <c r="A61" s="29" t="s">
        <v>594</v>
      </c>
      <c r="B61" s="29" t="s">
        <v>511</v>
      </c>
      <c r="C61" s="29"/>
      <c r="D61" s="141" t="s">
        <v>3654</v>
      </c>
      <c r="E61" s="146"/>
      <c r="F61" s="146"/>
      <c r="G61" s="146"/>
      <c r="H61" s="146"/>
      <c r="I61" s="146"/>
      <c r="J61" s="146"/>
      <c r="K61" s="146"/>
      <c r="L61" s="146"/>
      <c r="M61" s="146"/>
      <c r="N61" s="146"/>
      <c r="O61" s="146"/>
      <c r="P61" s="151">
        <f t="shared" si="10"/>
        <v>0</v>
      </c>
      <c r="Q61" s="22"/>
      <c r="R61" s="29"/>
    </row>
    <row r="62" spans="1:18">
      <c r="A62" s="29" t="s">
        <v>596</v>
      </c>
      <c r="B62" s="29" t="s">
        <v>511</v>
      </c>
      <c r="C62" s="29"/>
      <c r="D62" s="141" t="s">
        <v>3656</v>
      </c>
      <c r="E62" s="151">
        <f t="shared" ref="E62:O62" si="11">E57+E58+E59-E60+E61</f>
        <v>0</v>
      </c>
      <c r="F62" s="151">
        <f t="shared" si="11"/>
        <v>0</v>
      </c>
      <c r="G62" s="151">
        <f t="shared" si="11"/>
        <v>0</v>
      </c>
      <c r="H62" s="151">
        <f t="shared" si="11"/>
        <v>0</v>
      </c>
      <c r="I62" s="151">
        <f t="shared" si="11"/>
        <v>0</v>
      </c>
      <c r="J62" s="151">
        <f t="shared" si="11"/>
        <v>0</v>
      </c>
      <c r="K62" s="151">
        <f t="shared" si="11"/>
        <v>0</v>
      </c>
      <c r="L62" s="151">
        <f t="shared" si="11"/>
        <v>0</v>
      </c>
      <c r="M62" s="151">
        <f t="shared" si="11"/>
        <v>0</v>
      </c>
      <c r="N62" s="151">
        <f t="shared" si="11"/>
        <v>0</v>
      </c>
      <c r="O62" s="151">
        <f t="shared" si="11"/>
        <v>0</v>
      </c>
      <c r="P62" s="151">
        <f t="shared" si="10"/>
        <v>0</v>
      </c>
      <c r="Q62" s="22"/>
      <c r="R62" s="29"/>
    </row>
    <row r="63" spans="1:18">
      <c r="A63" s="29" t="s">
        <v>596</v>
      </c>
      <c r="B63" s="29"/>
      <c r="C63" s="29"/>
      <c r="D63" s="85" t="s">
        <v>3659</v>
      </c>
      <c r="E63" s="151">
        <f t="shared" ref="E63:O63" si="12">E55-E62</f>
        <v>0</v>
      </c>
      <c r="F63" s="151">
        <f t="shared" si="12"/>
        <v>0</v>
      </c>
      <c r="G63" s="151">
        <f t="shared" si="12"/>
        <v>0</v>
      </c>
      <c r="H63" s="151">
        <f t="shared" si="12"/>
        <v>0</v>
      </c>
      <c r="I63" s="151">
        <f t="shared" si="12"/>
        <v>0</v>
      </c>
      <c r="J63" s="151">
        <f t="shared" si="12"/>
        <v>0</v>
      </c>
      <c r="K63" s="151">
        <f t="shared" si="12"/>
        <v>0</v>
      </c>
      <c r="L63" s="151">
        <f t="shared" si="12"/>
        <v>0</v>
      </c>
      <c r="M63" s="151">
        <f t="shared" si="12"/>
        <v>0</v>
      </c>
      <c r="N63" s="151">
        <f t="shared" si="12"/>
        <v>0</v>
      </c>
      <c r="O63" s="151">
        <f t="shared" si="12"/>
        <v>0</v>
      </c>
      <c r="P63" s="151">
        <f t="shared" si="10"/>
        <v>0</v>
      </c>
      <c r="R63" s="29"/>
    </row>
    <row r="64" spans="1:18">
      <c r="A64" s="29" t="s">
        <v>599</v>
      </c>
      <c r="B64" s="29"/>
      <c r="C64" s="29"/>
      <c r="D64" s="85" t="s">
        <v>3660</v>
      </c>
      <c r="E64" s="146"/>
      <c r="F64" s="146"/>
      <c r="G64" s="146"/>
      <c r="H64" s="146"/>
      <c r="I64" s="146"/>
      <c r="J64" s="146"/>
      <c r="K64" s="146"/>
      <c r="L64" s="146"/>
      <c r="M64" s="146"/>
      <c r="N64" s="146"/>
      <c r="O64" s="146"/>
      <c r="P64" s="151">
        <f t="shared" si="10"/>
        <v>0</v>
      </c>
      <c r="R64" s="29"/>
    </row>
    <row r="65" spans="1:18">
      <c r="A65" s="29" t="s">
        <v>600</v>
      </c>
      <c r="B65" s="29"/>
      <c r="C65" s="29"/>
      <c r="D65" s="85" t="s">
        <v>2659</v>
      </c>
      <c r="E65" s="146"/>
      <c r="F65" s="146"/>
      <c r="G65" s="146"/>
      <c r="H65" s="146"/>
      <c r="I65" s="146"/>
      <c r="J65" s="146"/>
      <c r="K65" s="146"/>
      <c r="L65" s="146"/>
      <c r="M65" s="146"/>
      <c r="N65" s="146"/>
      <c r="O65" s="146"/>
      <c r="P65" s="151">
        <f t="shared" si="10"/>
        <v>0</v>
      </c>
      <c r="R65" s="29"/>
    </row>
    <row r="66" spans="1:18">
      <c r="A66" s="29" t="s">
        <v>601</v>
      </c>
      <c r="B66" s="29"/>
      <c r="C66" s="29"/>
      <c r="D66" s="85" t="s">
        <v>3661</v>
      </c>
      <c r="E66" s="151">
        <f t="shared" ref="E66:O66" si="13">SUM(E63:E65)</f>
        <v>0</v>
      </c>
      <c r="F66" s="151">
        <f t="shared" si="13"/>
        <v>0</v>
      </c>
      <c r="G66" s="151">
        <f t="shared" si="13"/>
        <v>0</v>
      </c>
      <c r="H66" s="151">
        <f t="shared" si="13"/>
        <v>0</v>
      </c>
      <c r="I66" s="151">
        <f t="shared" si="13"/>
        <v>0</v>
      </c>
      <c r="J66" s="151">
        <f t="shared" si="13"/>
        <v>0</v>
      </c>
      <c r="K66" s="151">
        <f t="shared" si="13"/>
        <v>0</v>
      </c>
      <c r="L66" s="151">
        <f t="shared" si="13"/>
        <v>0</v>
      </c>
      <c r="M66" s="151">
        <f t="shared" si="13"/>
        <v>0</v>
      </c>
      <c r="N66" s="151">
        <f t="shared" si="13"/>
        <v>0</v>
      </c>
      <c r="O66" s="151">
        <f t="shared" si="13"/>
        <v>0</v>
      </c>
      <c r="P66" s="151">
        <f t="shared" si="10"/>
        <v>0</v>
      </c>
      <c r="Q66" s="57" t="s">
        <v>2654</v>
      </c>
      <c r="R66" s="29"/>
    </row>
    <row r="67" spans="1:18">
      <c r="A67" s="29"/>
      <c r="B67" s="29"/>
      <c r="C67" s="29" t="s">
        <v>440</v>
      </c>
      <c r="D67" s="22"/>
      <c r="E67" s="22"/>
      <c r="F67" s="22"/>
      <c r="G67" s="22"/>
      <c r="H67" s="22"/>
      <c r="I67" s="22"/>
      <c r="J67" s="22"/>
      <c r="K67" s="22"/>
      <c r="L67" s="22"/>
      <c r="M67" s="22"/>
      <c r="N67" s="22"/>
      <c r="O67" s="22"/>
      <c r="P67" s="22"/>
      <c r="Q67" s="22"/>
      <c r="R67" s="29"/>
    </row>
    <row r="68" spans="1:18">
      <c r="A68" s="29"/>
      <c r="B68" s="29"/>
      <c r="C68" s="29" t="s">
        <v>460</v>
      </c>
      <c r="D68" s="29"/>
      <c r="E68" s="29"/>
      <c r="F68" s="29"/>
      <c r="G68" s="29"/>
      <c r="H68" s="29"/>
      <c r="I68" s="29"/>
      <c r="J68" s="29"/>
      <c r="K68" s="29"/>
      <c r="L68" s="29"/>
      <c r="M68" s="29"/>
      <c r="N68" s="29"/>
      <c r="O68" s="29"/>
      <c r="P68" s="29"/>
      <c r="Q68" s="29"/>
      <c r="R68" s="29" t="s">
        <v>461</v>
      </c>
    </row>
  </sheetData>
  <sheetProtection algorithmName="SHA-512" hashValue="77zYLJpWPi5qXcc9ofTTKhqKncgYALnqODIJDTRuuBBvJeYbNYNSdOHQ8I3marpY2VQN2bpjA8zuURXFGaR+Tw==" saltValue="wCH6LyRl6X11aNnBgvmKXg==" spinCount="100000" sheet="1" objects="1" scenarios="1" formatColumns="0" formatRows="0"/>
  <dataValidations count="1">
    <dataValidation type="custom" allowBlank="1" showInputMessage="1" showErrorMessage="1" error="Please enter a numeric value upto 2 decimal places only" sqref="E24:P33 E17:P22 E57:P66 E50:P55">
      <formula1>AND(ISNUMBER(E17),IF(ISERR(FIND(".",E17)),TRUE,IF(LEN(E17)-FIND(".",E17)&lt;=2,TRUE,FALSE)))</formula1>
    </dataValidation>
  </dataValidations>
  <hyperlinks>
    <hyperlink ref="A17" r:id="rId1"/>
    <hyperlink ref="A24" r:id="rId2"/>
    <hyperlink ref="A50" r:id="rId3"/>
    <hyperlink ref="A57" r:id="rId4"/>
    <hyperlink ref="Q33" tooltip="اظهار تفاصيل البند" display="اظهار تفاصيل البند"/>
    <hyperlink ref="Q66" tooltip="اظهار تفاصيل البند" display="اظهار تفاصيل البند"/>
  </hyperlinks>
  <pageMargins left="0.7" right="0.7" top="0.75" bottom="0.75" header="0.3" footer="0.3"/>
  <drawing r:id="rId5"/>
  <legacyDrawing r:id="rId6"/>
  <controls>
    <mc:AlternateContent xmlns:mc="http://schemas.openxmlformats.org/markup-compatibility/2006">
      <mc:Choice Requires="x14">
        <control shapeId="13366" r:id="rId7" name="LegendBtn">
          <controlPr defaultSize="0" autoLine="0" r:id="rId8">
            <anchor>
              <from>
                <xdr:col>5</xdr:col>
                <xdr:colOff>476250</xdr:colOff>
                <xdr:row>0</xdr:row>
                <xdr:rowOff>123825</xdr:rowOff>
              </from>
              <to>
                <xdr:col>5</xdr:col>
                <xdr:colOff>1104900</xdr:colOff>
                <xdr:row>0</xdr:row>
                <xdr:rowOff>762000</xdr:rowOff>
              </to>
            </anchor>
          </controlPr>
        </control>
      </mc:Choice>
      <mc:Fallback>
        <control shapeId="13366" r:id="rId7" name="LegendBtn"/>
      </mc:Fallback>
    </mc:AlternateContent>
    <mc:AlternateContent xmlns:mc="http://schemas.openxmlformats.org/markup-compatibility/2006">
      <mc:Choice Requires="x14">
        <control shapeId="13365" r:id="rId9" name="HelpBtn">
          <controlPr defaultSize="0" autoLine="0" r:id="rId10">
            <anchor>
              <from>
                <xdr:col>4</xdr:col>
                <xdr:colOff>1162050</xdr:colOff>
                <xdr:row>0</xdr:row>
                <xdr:rowOff>123825</xdr:rowOff>
              </from>
              <to>
                <xdr:col>5</xdr:col>
                <xdr:colOff>285750</xdr:colOff>
                <xdr:row>0</xdr:row>
                <xdr:rowOff>762000</xdr:rowOff>
              </to>
            </anchor>
          </controlPr>
        </control>
      </mc:Choice>
      <mc:Fallback>
        <control shapeId="13365" r:id="rId9" name="HelpBtn"/>
      </mc:Fallback>
    </mc:AlternateContent>
    <mc:AlternateContent xmlns:mc="http://schemas.openxmlformats.org/markup-compatibility/2006">
      <mc:Choice Requires="x14">
        <control shapeId="13364" r:id="rId11" name="ToolboxBtn">
          <controlPr defaultSize="0" autoLine="0" r:id="rId12">
            <anchor>
              <from>
                <xdr:col>4</xdr:col>
                <xdr:colOff>333375</xdr:colOff>
                <xdr:row>0</xdr:row>
                <xdr:rowOff>123825</xdr:rowOff>
              </from>
              <to>
                <xdr:col>4</xdr:col>
                <xdr:colOff>971550</xdr:colOff>
                <xdr:row>0</xdr:row>
                <xdr:rowOff>762000</xdr:rowOff>
              </to>
            </anchor>
          </controlPr>
        </control>
      </mc:Choice>
      <mc:Fallback>
        <control shapeId="13364" r:id="rId11" name="ToolboxBtn"/>
      </mc:Fallback>
    </mc:AlternateContent>
    <mc:AlternateContent xmlns:mc="http://schemas.openxmlformats.org/markup-compatibility/2006">
      <mc:Choice Requires="x14">
        <control shapeId="13363" r:id="rId13" name="HomeBtn">
          <controlPr defaultSize="0" autoLine="0" r:id="rId14">
            <anchor>
              <from>
                <xdr:col>3</xdr:col>
                <xdr:colOff>2228850</xdr:colOff>
                <xdr:row>0</xdr:row>
                <xdr:rowOff>123825</xdr:rowOff>
              </from>
              <to>
                <xdr:col>4</xdr:col>
                <xdr:colOff>142875</xdr:colOff>
                <xdr:row>0</xdr:row>
                <xdr:rowOff>762000</xdr:rowOff>
              </to>
            </anchor>
          </controlPr>
        </control>
      </mc:Choice>
      <mc:Fallback>
        <control shapeId="13363" r:id="rId13" name="HomeBtn"/>
      </mc:Fallback>
    </mc:AlternateContent>
  </control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dimension ref="A1:DZ200"/>
  <sheetViews>
    <sheetView showGridLines="0" rightToLeft="1" topLeftCell="C1" workbookViewId="0">
      <pane ySplit="2" topLeftCell="A64" activePane="bottomLeft" state="frozen"/>
      <selection activeCell="C1" sqref="C1"/>
      <selection pane="bottomLeft" activeCell="D82" sqref="D82"/>
    </sheetView>
  </sheetViews>
  <sheetFormatPr defaultRowHeight="15"/>
  <cols>
    <col min="1" max="2" width="0" hidden="1" customWidth="1"/>
    <col min="3" max="3" width="3.7109375" customWidth="1"/>
    <col min="4" max="4" width="40.7109375" customWidth="1"/>
    <col min="5" max="7" width="22.7109375" customWidth="1"/>
    <col min="8" max="8" width="25.7109375" customWidth="1"/>
  </cols>
  <sheetData>
    <row r="1" spans="1:130" ht="80.099999999999994" customHeight="1">
      <c r="A1" s="34" t="s">
        <v>1614</v>
      </c>
      <c r="B1" s="22"/>
      <c r="C1" s="22"/>
      <c r="D1" s="22"/>
      <c r="E1" s="22"/>
      <c r="F1" s="22"/>
      <c r="G1" s="22"/>
      <c r="H1" s="22"/>
      <c r="I1" s="22"/>
    </row>
    <row r="2" spans="1:130" ht="24.95" customHeight="1">
      <c r="A2" s="54"/>
      <c r="B2" s="54"/>
      <c r="C2" s="54"/>
      <c r="D2" s="56" t="s">
        <v>2598</v>
      </c>
      <c r="E2" s="54"/>
      <c r="F2" s="54"/>
      <c r="G2" s="54"/>
      <c r="H2" s="54"/>
      <c r="I2" s="54"/>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row>
    <row r="3" spans="1:130">
      <c r="A3" s="22"/>
      <c r="B3" s="22"/>
      <c r="C3" s="22"/>
      <c r="D3" s="22"/>
      <c r="E3" s="22"/>
      <c r="F3" s="22"/>
      <c r="G3" s="22"/>
      <c r="H3" s="22"/>
      <c r="I3" s="22"/>
    </row>
    <row r="4" spans="1:130">
      <c r="A4" s="22"/>
      <c r="B4" s="22"/>
      <c r="C4" s="22"/>
      <c r="D4" s="22"/>
      <c r="E4" s="22"/>
      <c r="F4" s="22"/>
      <c r="G4" s="22"/>
      <c r="H4" s="22"/>
      <c r="I4" s="22"/>
    </row>
    <row r="5" spans="1:130" ht="30" customHeight="1">
      <c r="A5" s="29"/>
      <c r="B5" s="29" t="b">
        <v>1</v>
      </c>
      <c r="C5" s="34" t="s">
        <v>1615</v>
      </c>
      <c r="D5" s="29"/>
      <c r="E5" s="29"/>
      <c r="F5" s="29"/>
      <c r="G5" s="29"/>
      <c r="H5" s="29"/>
      <c r="I5" s="29"/>
    </row>
    <row r="6" spans="1:130" hidden="1">
      <c r="A6" s="29"/>
      <c r="B6" s="29"/>
      <c r="C6" s="29"/>
      <c r="D6" s="29"/>
      <c r="E6" s="29" t="s">
        <v>575</v>
      </c>
      <c r="F6" s="29" t="s">
        <v>575</v>
      </c>
      <c r="G6" s="29" t="s">
        <v>575</v>
      </c>
      <c r="H6" s="29"/>
      <c r="I6" s="29"/>
    </row>
    <row r="7" spans="1:130" hidden="1">
      <c r="A7" s="29"/>
      <c r="B7" s="29"/>
      <c r="C7" s="29"/>
      <c r="D7" s="29"/>
      <c r="E7" s="29" t="s">
        <v>518</v>
      </c>
      <c r="F7" s="29" t="s">
        <v>519</v>
      </c>
      <c r="G7" s="29"/>
      <c r="H7" s="29"/>
      <c r="I7" s="29"/>
    </row>
    <row r="8" spans="1:130">
      <c r="A8" s="29"/>
      <c r="B8" s="29"/>
      <c r="C8" s="29" t="s">
        <v>438</v>
      </c>
      <c r="D8" s="29" t="s">
        <v>442</v>
      </c>
      <c r="E8" s="29"/>
      <c r="F8" s="29"/>
      <c r="G8" s="29"/>
      <c r="H8" s="29" t="s">
        <v>440</v>
      </c>
      <c r="I8" s="29" t="s">
        <v>441</v>
      </c>
    </row>
    <row r="9" spans="1:130" ht="24.95" customHeight="1">
      <c r="A9" s="29"/>
      <c r="B9" s="29"/>
      <c r="C9" s="29" t="s">
        <v>439</v>
      </c>
      <c r="D9" s="73" t="s">
        <v>3012</v>
      </c>
      <c r="E9" s="73" t="s">
        <v>3681</v>
      </c>
      <c r="F9" s="73" t="s">
        <v>3682</v>
      </c>
      <c r="G9" s="73" t="s">
        <v>3139</v>
      </c>
      <c r="H9" s="22"/>
      <c r="I9" s="29"/>
    </row>
    <row r="10" spans="1:130" ht="24.95" customHeight="1">
      <c r="A10" s="30"/>
      <c r="B10" s="30"/>
      <c r="C10" s="30" t="s">
        <v>443</v>
      </c>
      <c r="D10" s="24"/>
      <c r="E10" s="26" t="str">
        <f>TEXT(DATE(MID(E12,7,4),MID(E12,4,2),MID(E12,1,2)),"dd/MM/yyyy")&amp;" - "&amp;TEXT(DATE(MID(E13,7,4),MID(E13,4,2),MID(E13,1,2)),"dd/MM/yyyy")</f>
        <v>01/01/2021 - 30/06/2021</v>
      </c>
      <c r="F10" s="26" t="str">
        <f>TEXT(DATE(MID(F12,7,4),MID(F12,4,2),MID(F12,1,2)),"dd/MM/yyyy")&amp;" - "&amp;TEXT(DATE(MID(F13,7,4),MID(F13,4,2),MID(F13,1,2)),"dd/MM/yyyy")</f>
        <v>01/01/2021 - 30/06/2021</v>
      </c>
      <c r="G10" s="26" t="str">
        <f>TEXT(DATE(MID(G12,7,4),MID(G12,4,2),MID(G12,1,2)),"dd/MM/yyyy")&amp;" - "&amp;TEXT(DATE(MID(G13,7,4),MID(G13,4,2),MID(G13,1,2)),"dd/MM/yyyy")</f>
        <v>01/01/2021 - 30/06/2021</v>
      </c>
      <c r="H10" s="31"/>
      <c r="I10" s="30"/>
    </row>
    <row r="11" spans="1:130" ht="24.95" customHeight="1">
      <c r="A11" s="30"/>
      <c r="B11" s="30"/>
      <c r="C11" s="30" t="s">
        <v>444</v>
      </c>
      <c r="D11" s="24"/>
      <c r="E11" s="26" t="str">
        <f>StartUp!$E$8</f>
        <v>JOD</v>
      </c>
      <c r="F11" s="26" t="str">
        <f>StartUp!$E$8</f>
        <v>JOD</v>
      </c>
      <c r="G11" s="26" t="str">
        <f>StartUp!$E$8</f>
        <v>JOD</v>
      </c>
      <c r="H11" s="31"/>
      <c r="I11" s="30"/>
    </row>
    <row r="12" spans="1:130" ht="24.95" hidden="1" customHeight="1">
      <c r="A12" s="30"/>
      <c r="B12" s="30"/>
      <c r="C12" s="30" t="s">
        <v>445</v>
      </c>
      <c r="D12" s="27"/>
      <c r="E12" s="28" t="s">
        <v>2582</v>
      </c>
      <c r="F12" s="28" t="s">
        <v>2582</v>
      </c>
      <c r="G12" s="28" t="s">
        <v>2582</v>
      </c>
      <c r="H12" s="31"/>
      <c r="I12" s="30"/>
    </row>
    <row r="13" spans="1:130" ht="24.95" hidden="1" customHeight="1">
      <c r="A13" s="30"/>
      <c r="B13" s="30"/>
      <c r="C13" s="30" t="s">
        <v>446</v>
      </c>
      <c r="D13" s="27"/>
      <c r="E13" s="28" t="s">
        <v>2541</v>
      </c>
      <c r="F13" s="28" t="s">
        <v>2541</v>
      </c>
      <c r="G13" s="28" t="s">
        <v>2541</v>
      </c>
      <c r="H13" s="31"/>
      <c r="I13" s="30"/>
    </row>
    <row r="14" spans="1:130">
      <c r="A14" s="29"/>
      <c r="B14" s="29"/>
      <c r="C14" s="29" t="s">
        <v>440</v>
      </c>
      <c r="D14" s="22"/>
      <c r="E14" s="22"/>
      <c r="F14" s="22"/>
      <c r="G14" s="22"/>
      <c r="H14" s="22"/>
      <c r="I14" s="29"/>
    </row>
    <row r="15" spans="1:130">
      <c r="A15" s="29"/>
      <c r="B15" s="29"/>
      <c r="C15" s="29"/>
      <c r="D15" s="82" t="s">
        <v>2667</v>
      </c>
      <c r="E15" s="87"/>
      <c r="F15" s="87"/>
      <c r="G15" s="87"/>
      <c r="H15" s="22"/>
      <c r="I15" s="29"/>
    </row>
    <row r="16" spans="1:130" ht="25.5">
      <c r="A16" s="29"/>
      <c r="B16" s="29"/>
      <c r="C16" s="29"/>
      <c r="D16" s="139" t="s">
        <v>3692</v>
      </c>
      <c r="E16" s="87"/>
      <c r="F16" s="87"/>
      <c r="G16" s="87"/>
      <c r="H16" s="22"/>
      <c r="I16" s="29"/>
    </row>
    <row r="17" spans="1:9">
      <c r="A17" s="29"/>
      <c r="B17" s="29" t="s">
        <v>524</v>
      </c>
      <c r="C17" s="29"/>
      <c r="D17" s="85" t="s">
        <v>3672</v>
      </c>
      <c r="E17" s="32"/>
      <c r="F17" s="32"/>
      <c r="G17" s="33">
        <f t="shared" ref="G17:G22" si="0">+E17+F17</f>
        <v>0</v>
      </c>
      <c r="H17" s="22"/>
      <c r="I17" s="29"/>
    </row>
    <row r="18" spans="1:9">
      <c r="A18" s="29"/>
      <c r="B18" s="29" t="s">
        <v>526</v>
      </c>
      <c r="C18" s="29"/>
      <c r="D18" s="85" t="s">
        <v>3673</v>
      </c>
      <c r="E18" s="32"/>
      <c r="F18" s="32"/>
      <c r="G18" s="33">
        <f t="shared" si="0"/>
        <v>0</v>
      </c>
      <c r="H18" s="22"/>
      <c r="I18" s="29"/>
    </row>
    <row r="19" spans="1:9">
      <c r="A19" s="29"/>
      <c r="B19" s="29" t="s">
        <v>528</v>
      </c>
      <c r="C19" s="29"/>
      <c r="D19" s="85" t="s">
        <v>3674</v>
      </c>
      <c r="E19" s="32"/>
      <c r="F19" s="32"/>
      <c r="G19" s="33">
        <f t="shared" si="0"/>
        <v>0</v>
      </c>
      <c r="H19" s="22"/>
      <c r="I19" s="29"/>
    </row>
    <row r="20" spans="1:9">
      <c r="A20" s="29"/>
      <c r="B20" s="29" t="s">
        <v>530</v>
      </c>
      <c r="C20" s="29"/>
      <c r="D20" s="85" t="s">
        <v>3675</v>
      </c>
      <c r="E20" s="32"/>
      <c r="F20" s="32"/>
      <c r="G20" s="33">
        <f t="shared" si="0"/>
        <v>0</v>
      </c>
      <c r="H20" s="22"/>
      <c r="I20" s="29"/>
    </row>
    <row r="21" spans="1:9">
      <c r="A21" s="29"/>
      <c r="B21" s="29" t="s">
        <v>532</v>
      </c>
      <c r="C21" s="29"/>
      <c r="D21" s="85" t="s">
        <v>3676</v>
      </c>
      <c r="E21" s="32"/>
      <c r="F21" s="32"/>
      <c r="G21" s="33">
        <f t="shared" si="0"/>
        <v>0</v>
      </c>
      <c r="H21" s="22"/>
      <c r="I21" s="29"/>
    </row>
    <row r="22" spans="1:9">
      <c r="A22" s="29"/>
      <c r="B22" s="29" t="s">
        <v>534</v>
      </c>
      <c r="C22" s="29"/>
      <c r="D22" s="85" t="s">
        <v>2821</v>
      </c>
      <c r="E22" s="32"/>
      <c r="F22" s="32"/>
      <c r="G22" s="33">
        <f t="shared" si="0"/>
        <v>0</v>
      </c>
      <c r="H22" s="22"/>
      <c r="I22" s="29"/>
    </row>
    <row r="23" spans="1:9" ht="25.5">
      <c r="A23" s="29"/>
      <c r="B23" s="29" t="s">
        <v>535</v>
      </c>
      <c r="C23" s="29"/>
      <c r="D23" s="85" t="s">
        <v>3693</v>
      </c>
      <c r="E23" s="33">
        <f>SUM(E17:E22)</f>
        <v>0</v>
      </c>
      <c r="F23" s="33">
        <f>SUM(F17:F22)</f>
        <v>0</v>
      </c>
      <c r="G23" s="33">
        <f>SUM(G17:G22)</f>
        <v>0</v>
      </c>
      <c r="H23" s="22"/>
      <c r="I23" s="29"/>
    </row>
    <row r="24" spans="1:9" ht="25.5">
      <c r="A24" s="29"/>
      <c r="B24" s="29"/>
      <c r="C24" s="29"/>
      <c r="D24" s="139" t="s">
        <v>3694</v>
      </c>
      <c r="E24" s="87"/>
      <c r="F24" s="87"/>
      <c r="G24" s="87"/>
      <c r="H24" s="22"/>
      <c r="I24" s="29"/>
    </row>
    <row r="25" spans="1:9">
      <c r="A25" s="29"/>
      <c r="B25" s="29" t="s">
        <v>538</v>
      </c>
      <c r="C25" s="29"/>
      <c r="D25" s="85" t="s">
        <v>3672</v>
      </c>
      <c r="E25" s="32"/>
      <c r="F25" s="32"/>
      <c r="G25" s="33">
        <f t="shared" ref="G25:G30" si="1">+E25+F25</f>
        <v>0</v>
      </c>
      <c r="H25" s="22"/>
      <c r="I25" s="29"/>
    </row>
    <row r="26" spans="1:9">
      <c r="A26" s="29"/>
      <c r="B26" s="29" t="s">
        <v>539</v>
      </c>
      <c r="C26" s="29"/>
      <c r="D26" s="85" t="s">
        <v>3673</v>
      </c>
      <c r="E26" s="32"/>
      <c r="F26" s="32"/>
      <c r="G26" s="33">
        <f t="shared" si="1"/>
        <v>0</v>
      </c>
      <c r="H26" s="22"/>
      <c r="I26" s="29"/>
    </row>
    <row r="27" spans="1:9">
      <c r="A27" s="29"/>
      <c r="B27" s="29" t="s">
        <v>540</v>
      </c>
      <c r="C27" s="29"/>
      <c r="D27" s="85" t="s">
        <v>3674</v>
      </c>
      <c r="E27" s="32"/>
      <c r="F27" s="32"/>
      <c r="G27" s="33">
        <f t="shared" si="1"/>
        <v>0</v>
      </c>
      <c r="H27" s="22"/>
      <c r="I27" s="29"/>
    </row>
    <row r="28" spans="1:9">
      <c r="A28" s="29"/>
      <c r="B28" s="29" t="s">
        <v>541</v>
      </c>
      <c r="C28" s="29"/>
      <c r="D28" s="85" t="s">
        <v>3675</v>
      </c>
      <c r="E28" s="32"/>
      <c r="F28" s="32"/>
      <c r="G28" s="33">
        <f t="shared" si="1"/>
        <v>0</v>
      </c>
      <c r="H28" s="22"/>
      <c r="I28" s="29"/>
    </row>
    <row r="29" spans="1:9">
      <c r="A29" s="29"/>
      <c r="B29" s="29" t="s">
        <v>542</v>
      </c>
      <c r="C29" s="29"/>
      <c r="D29" s="85" t="s">
        <v>3676</v>
      </c>
      <c r="E29" s="32"/>
      <c r="F29" s="32"/>
      <c r="G29" s="33">
        <f t="shared" si="1"/>
        <v>0</v>
      </c>
      <c r="H29" s="22"/>
      <c r="I29" s="29"/>
    </row>
    <row r="30" spans="1:9">
      <c r="A30" s="29"/>
      <c r="B30" s="29" t="s">
        <v>543</v>
      </c>
      <c r="C30" s="29"/>
      <c r="D30" s="85" t="s">
        <v>2821</v>
      </c>
      <c r="E30" s="32"/>
      <c r="F30" s="32"/>
      <c r="G30" s="33">
        <f t="shared" si="1"/>
        <v>0</v>
      </c>
      <c r="H30" s="22"/>
      <c r="I30" s="29"/>
    </row>
    <row r="31" spans="1:9" ht="25.5">
      <c r="A31" s="29"/>
      <c r="B31" s="29" t="s">
        <v>544</v>
      </c>
      <c r="C31" s="29"/>
      <c r="D31" s="85" t="s">
        <v>3695</v>
      </c>
      <c r="E31" s="33">
        <f>SUM(E25:E30)</f>
        <v>0</v>
      </c>
      <c r="F31" s="33">
        <f>SUM(F25:F30)</f>
        <v>0</v>
      </c>
      <c r="G31" s="33">
        <f>SUM(G25:G30)</f>
        <v>0</v>
      </c>
      <c r="H31" s="22"/>
      <c r="I31" s="29"/>
    </row>
    <row r="32" spans="1:9" ht="25.5">
      <c r="A32" s="29"/>
      <c r="B32" s="29"/>
      <c r="C32" s="29"/>
      <c r="D32" s="142" t="s">
        <v>3696</v>
      </c>
      <c r="E32" s="33">
        <f>E23+E31</f>
        <v>0</v>
      </c>
      <c r="F32" s="33">
        <f>F23+F31</f>
        <v>0</v>
      </c>
      <c r="G32" s="33">
        <f>G23+G31</f>
        <v>0</v>
      </c>
      <c r="H32" s="57" t="s">
        <v>2654</v>
      </c>
      <c r="I32" s="29"/>
    </row>
    <row r="33" spans="1:9" hidden="1">
      <c r="A33" s="29"/>
      <c r="B33" s="29"/>
      <c r="C33" s="29" t="s">
        <v>440</v>
      </c>
      <c r="D33" s="22"/>
      <c r="E33" s="22"/>
      <c r="F33" s="22"/>
      <c r="G33" s="22"/>
      <c r="H33" s="22"/>
      <c r="I33" s="29"/>
    </row>
    <row r="34" spans="1:9" hidden="1">
      <c r="A34" s="29"/>
      <c r="B34" s="29"/>
      <c r="C34" s="29" t="s">
        <v>460</v>
      </c>
      <c r="D34" s="29"/>
      <c r="E34" s="29"/>
      <c r="F34" s="29"/>
      <c r="G34" s="29"/>
      <c r="H34" s="29"/>
      <c r="I34" s="29" t="s">
        <v>461</v>
      </c>
    </row>
    <row r="35" spans="1:9" hidden="1">
      <c r="A35" s="22"/>
      <c r="B35" s="22"/>
      <c r="C35" s="22"/>
      <c r="D35" s="22"/>
      <c r="E35" s="22"/>
      <c r="F35" s="22"/>
      <c r="G35" s="22"/>
      <c r="H35" s="22"/>
      <c r="I35" s="22"/>
    </row>
    <row r="36" spans="1:9" hidden="1">
      <c r="A36" s="22"/>
      <c r="B36" s="22"/>
      <c r="C36" s="22"/>
      <c r="D36" s="22"/>
      <c r="E36" s="22"/>
      <c r="F36" s="22"/>
      <c r="G36" s="22"/>
      <c r="H36" s="22"/>
      <c r="I36" s="22"/>
    </row>
    <row r="37" spans="1:9" ht="24.95" customHeight="1">
      <c r="A37" s="29"/>
      <c r="B37" s="29" t="b">
        <v>1</v>
      </c>
      <c r="C37" s="34" t="s">
        <v>2505</v>
      </c>
      <c r="D37" s="29"/>
      <c r="E37" s="29"/>
      <c r="F37" s="29"/>
      <c r="G37" s="29"/>
      <c r="H37" s="29"/>
      <c r="I37" s="29"/>
    </row>
    <row r="38" spans="1:9" hidden="1">
      <c r="A38" s="29"/>
      <c r="B38" s="29"/>
      <c r="C38" s="29"/>
      <c r="D38" s="29"/>
      <c r="E38" s="29" t="s">
        <v>575</v>
      </c>
      <c r="F38" s="29" t="s">
        <v>575</v>
      </c>
      <c r="G38" s="29" t="s">
        <v>575</v>
      </c>
      <c r="H38" s="29"/>
      <c r="I38" s="29"/>
    </row>
    <row r="39" spans="1:9" hidden="1">
      <c r="A39" s="29"/>
      <c r="B39" s="29"/>
      <c r="C39" s="29"/>
      <c r="D39" s="29"/>
      <c r="E39" s="29" t="s">
        <v>518</v>
      </c>
      <c r="F39" s="29" t="s">
        <v>519</v>
      </c>
      <c r="G39" s="29"/>
      <c r="H39" s="29"/>
      <c r="I39" s="29"/>
    </row>
    <row r="40" spans="1:9">
      <c r="A40" s="29"/>
      <c r="B40" s="29"/>
      <c r="C40" s="29" t="s">
        <v>438</v>
      </c>
      <c r="D40" s="29" t="s">
        <v>442</v>
      </c>
      <c r="E40" s="29"/>
      <c r="F40" s="29"/>
      <c r="G40" s="29"/>
      <c r="H40" s="29" t="s">
        <v>440</v>
      </c>
      <c r="I40" s="29" t="s">
        <v>441</v>
      </c>
    </row>
    <row r="41" spans="1:9" ht="24.95" customHeight="1">
      <c r="A41" s="29"/>
      <c r="B41" s="29"/>
      <c r="C41" s="29" t="s">
        <v>439</v>
      </c>
      <c r="D41" s="73" t="s">
        <v>3012</v>
      </c>
      <c r="E41" s="73" t="s">
        <v>3681</v>
      </c>
      <c r="F41" s="73" t="s">
        <v>3682</v>
      </c>
      <c r="G41" s="73" t="s">
        <v>3139</v>
      </c>
      <c r="H41" s="22"/>
      <c r="I41" s="29"/>
    </row>
    <row r="42" spans="1:9" ht="24.95" customHeight="1">
      <c r="A42" s="30"/>
      <c r="B42" s="30"/>
      <c r="C42" s="30" t="s">
        <v>443</v>
      </c>
      <c r="D42" s="24"/>
      <c r="E42" s="26" t="str">
        <f>TEXT(DATE(MID(E44,7,4),MID(E44,4,2),MID(E44,1,2)),"dd/MM/yyyy")&amp;" - "&amp;TEXT(DATE(MID(E45,7,4),MID(E45,4,2),MID(E45,1,2)),"dd/MM/yyyy")</f>
        <v>01/01/2020 - 31/12/2020</v>
      </c>
      <c r="F42" s="26" t="str">
        <f>TEXT(DATE(MID(F44,7,4),MID(F44,4,2),MID(F44,1,2)),"dd/MM/yyyy")&amp;" - "&amp;TEXT(DATE(MID(F45,7,4),MID(F45,4,2),MID(F45,1,2)),"dd/MM/yyyy")</f>
        <v>01/01/2020 - 31/12/2020</v>
      </c>
      <c r="G42" s="26" t="str">
        <f>TEXT(DATE(MID(G44,7,4),MID(G44,4,2),MID(G44,1,2)),"dd/MM/yyyy")&amp;" - "&amp;TEXT(DATE(MID(G45,7,4),MID(G45,4,2),MID(G45,1,2)),"dd/MM/yyyy")</f>
        <v>01/01/2020 - 31/12/2020</v>
      </c>
      <c r="H42" s="31"/>
      <c r="I42" s="30"/>
    </row>
    <row r="43" spans="1:9" ht="24.95" customHeight="1">
      <c r="A43" s="30"/>
      <c r="B43" s="30"/>
      <c r="C43" s="30" t="s">
        <v>444</v>
      </c>
      <c r="D43" s="24"/>
      <c r="E43" s="26" t="str">
        <f>StartUp!$E$8</f>
        <v>JOD</v>
      </c>
      <c r="F43" s="26" t="str">
        <f>StartUp!$E$8</f>
        <v>JOD</v>
      </c>
      <c r="G43" s="26" t="str">
        <f>StartUp!$E$8</f>
        <v>JOD</v>
      </c>
      <c r="H43" s="31"/>
      <c r="I43" s="30"/>
    </row>
    <row r="44" spans="1:9" ht="24.95" hidden="1" customHeight="1">
      <c r="A44" s="30"/>
      <c r="B44" s="30"/>
      <c r="C44" s="30" t="s">
        <v>445</v>
      </c>
      <c r="D44" s="27"/>
      <c r="E44" s="28" t="s">
        <v>2608</v>
      </c>
      <c r="F44" s="28" t="s">
        <v>2608</v>
      </c>
      <c r="G44" s="28" t="s">
        <v>2608</v>
      </c>
      <c r="H44" s="31"/>
      <c r="I44" s="30"/>
    </row>
    <row r="45" spans="1:9" ht="24.95" hidden="1" customHeight="1">
      <c r="A45" s="30"/>
      <c r="B45" s="30"/>
      <c r="C45" s="30" t="s">
        <v>446</v>
      </c>
      <c r="D45" s="27"/>
      <c r="E45" s="28" t="s">
        <v>2609</v>
      </c>
      <c r="F45" s="28" t="s">
        <v>2609</v>
      </c>
      <c r="G45" s="28" t="s">
        <v>2609</v>
      </c>
      <c r="H45" s="31"/>
      <c r="I45" s="30"/>
    </row>
    <row r="46" spans="1:9">
      <c r="A46" s="29"/>
      <c r="B46" s="29"/>
      <c r="C46" s="29" t="s">
        <v>440</v>
      </c>
      <c r="D46" s="22"/>
      <c r="E46" s="22"/>
      <c r="F46" s="22"/>
      <c r="G46" s="22"/>
      <c r="H46" s="22"/>
      <c r="I46" s="29"/>
    </row>
    <row r="47" spans="1:9">
      <c r="A47" s="29"/>
      <c r="B47" s="29"/>
      <c r="C47" s="29"/>
      <c r="D47" s="82" t="s">
        <v>2667</v>
      </c>
      <c r="E47" s="87"/>
      <c r="F47" s="87"/>
      <c r="G47" s="87"/>
      <c r="H47" s="22"/>
      <c r="I47" s="29"/>
    </row>
    <row r="48" spans="1:9" ht="25.5">
      <c r="A48" s="29"/>
      <c r="B48" s="29"/>
      <c r="C48" s="29"/>
      <c r="D48" s="139" t="s">
        <v>3692</v>
      </c>
      <c r="E48" s="87"/>
      <c r="F48" s="87"/>
      <c r="G48" s="87"/>
      <c r="H48" s="22"/>
      <c r="I48" s="29"/>
    </row>
    <row r="49" spans="1:9">
      <c r="A49" s="29"/>
      <c r="B49" s="29" t="s">
        <v>524</v>
      </c>
      <c r="C49" s="29"/>
      <c r="D49" s="85" t="s">
        <v>3672</v>
      </c>
      <c r="E49" s="32"/>
      <c r="F49" s="32"/>
      <c r="G49" s="33">
        <f t="shared" ref="G49:G54" si="2">+E49+F49</f>
        <v>0</v>
      </c>
      <c r="H49" s="22"/>
      <c r="I49" s="29"/>
    </row>
    <row r="50" spans="1:9">
      <c r="A50" s="29"/>
      <c r="B50" s="29" t="s">
        <v>526</v>
      </c>
      <c r="C50" s="29"/>
      <c r="D50" s="85" t="s">
        <v>3673</v>
      </c>
      <c r="E50" s="32"/>
      <c r="F50" s="32"/>
      <c r="G50" s="33">
        <f t="shared" si="2"/>
        <v>0</v>
      </c>
      <c r="H50" s="22"/>
      <c r="I50" s="29"/>
    </row>
    <row r="51" spans="1:9">
      <c r="A51" s="29"/>
      <c r="B51" s="29" t="s">
        <v>528</v>
      </c>
      <c r="C51" s="29"/>
      <c r="D51" s="85" t="s">
        <v>3674</v>
      </c>
      <c r="E51" s="32"/>
      <c r="F51" s="32"/>
      <c r="G51" s="33">
        <f t="shared" si="2"/>
        <v>0</v>
      </c>
      <c r="H51" s="22"/>
      <c r="I51" s="29"/>
    </row>
    <row r="52" spans="1:9">
      <c r="A52" s="29"/>
      <c r="B52" s="29" t="s">
        <v>530</v>
      </c>
      <c r="C52" s="29"/>
      <c r="D52" s="85" t="s">
        <v>3675</v>
      </c>
      <c r="E52" s="32"/>
      <c r="F52" s="32"/>
      <c r="G52" s="33">
        <f t="shared" si="2"/>
        <v>0</v>
      </c>
      <c r="H52" s="22"/>
      <c r="I52" s="29"/>
    </row>
    <row r="53" spans="1:9">
      <c r="A53" s="29"/>
      <c r="B53" s="29" t="s">
        <v>532</v>
      </c>
      <c r="C53" s="29"/>
      <c r="D53" s="85" t="s">
        <v>3676</v>
      </c>
      <c r="E53" s="32"/>
      <c r="F53" s="32"/>
      <c r="G53" s="33">
        <f t="shared" si="2"/>
        <v>0</v>
      </c>
      <c r="H53" s="22"/>
      <c r="I53" s="29"/>
    </row>
    <row r="54" spans="1:9">
      <c r="A54" s="29"/>
      <c r="B54" s="29" t="s">
        <v>534</v>
      </c>
      <c r="C54" s="29"/>
      <c r="D54" s="85" t="s">
        <v>2821</v>
      </c>
      <c r="E54" s="32"/>
      <c r="F54" s="32"/>
      <c r="G54" s="33">
        <f t="shared" si="2"/>
        <v>0</v>
      </c>
      <c r="H54" s="22"/>
      <c r="I54" s="29"/>
    </row>
    <row r="55" spans="1:9" ht="25.5">
      <c r="A55" s="29"/>
      <c r="B55" s="29" t="s">
        <v>535</v>
      </c>
      <c r="C55" s="29"/>
      <c r="D55" s="85" t="s">
        <v>3693</v>
      </c>
      <c r="E55" s="33">
        <f>SUM(E49:E54)</f>
        <v>0</v>
      </c>
      <c r="F55" s="33">
        <f>SUM(F49:F54)</f>
        <v>0</v>
      </c>
      <c r="G55" s="33">
        <f>SUM(G49:G54)</f>
        <v>0</v>
      </c>
      <c r="H55" s="22"/>
      <c r="I55" s="29"/>
    </row>
    <row r="56" spans="1:9" ht="25.5">
      <c r="A56" s="29"/>
      <c r="B56" s="29"/>
      <c r="C56" s="29"/>
      <c r="D56" s="139" t="s">
        <v>3694</v>
      </c>
      <c r="E56" s="87"/>
      <c r="F56" s="87"/>
      <c r="G56" s="87"/>
      <c r="H56" s="22"/>
      <c r="I56" s="29"/>
    </row>
    <row r="57" spans="1:9">
      <c r="A57" s="29"/>
      <c r="B57" s="29" t="s">
        <v>538</v>
      </c>
      <c r="C57" s="29"/>
      <c r="D57" s="85" t="s">
        <v>3672</v>
      </c>
      <c r="E57" s="32"/>
      <c r="F57" s="32"/>
      <c r="G57" s="33">
        <f t="shared" ref="G57:G62" si="3">+E57+F57</f>
        <v>0</v>
      </c>
      <c r="H57" s="22"/>
      <c r="I57" s="29"/>
    </row>
    <row r="58" spans="1:9">
      <c r="A58" s="29"/>
      <c r="B58" s="29" t="s">
        <v>539</v>
      </c>
      <c r="C58" s="29"/>
      <c r="D58" s="85" t="s">
        <v>3673</v>
      </c>
      <c r="E58" s="32"/>
      <c r="F58" s="32"/>
      <c r="G58" s="33">
        <f t="shared" si="3"/>
        <v>0</v>
      </c>
      <c r="H58" s="22"/>
      <c r="I58" s="29"/>
    </row>
    <row r="59" spans="1:9">
      <c r="A59" s="29"/>
      <c r="B59" s="29" t="s">
        <v>540</v>
      </c>
      <c r="C59" s="29"/>
      <c r="D59" s="85" t="s">
        <v>3674</v>
      </c>
      <c r="E59" s="32"/>
      <c r="F59" s="32"/>
      <c r="G59" s="33">
        <f t="shared" si="3"/>
        <v>0</v>
      </c>
      <c r="H59" s="22"/>
      <c r="I59" s="29"/>
    </row>
    <row r="60" spans="1:9">
      <c r="A60" s="29"/>
      <c r="B60" s="29" t="s">
        <v>541</v>
      </c>
      <c r="C60" s="29"/>
      <c r="D60" s="85" t="s">
        <v>3675</v>
      </c>
      <c r="E60" s="32"/>
      <c r="F60" s="32"/>
      <c r="G60" s="33">
        <f t="shared" si="3"/>
        <v>0</v>
      </c>
      <c r="H60" s="22"/>
      <c r="I60" s="29"/>
    </row>
    <row r="61" spans="1:9">
      <c r="A61" s="29"/>
      <c r="B61" s="29" t="s">
        <v>542</v>
      </c>
      <c r="C61" s="29"/>
      <c r="D61" s="85" t="s">
        <v>3676</v>
      </c>
      <c r="E61" s="32"/>
      <c r="F61" s="32"/>
      <c r="G61" s="33">
        <f t="shared" si="3"/>
        <v>0</v>
      </c>
      <c r="H61" s="22"/>
      <c r="I61" s="29"/>
    </row>
    <row r="62" spans="1:9">
      <c r="A62" s="29"/>
      <c r="B62" s="29" t="s">
        <v>543</v>
      </c>
      <c r="C62" s="29"/>
      <c r="D62" s="85" t="s">
        <v>2821</v>
      </c>
      <c r="E62" s="32"/>
      <c r="F62" s="32"/>
      <c r="G62" s="33">
        <f t="shared" si="3"/>
        <v>0</v>
      </c>
      <c r="H62" s="22"/>
      <c r="I62" s="29"/>
    </row>
    <row r="63" spans="1:9" ht="25.5">
      <c r="A63" s="29"/>
      <c r="B63" s="29" t="s">
        <v>544</v>
      </c>
      <c r="C63" s="29"/>
      <c r="D63" s="85" t="s">
        <v>3695</v>
      </c>
      <c r="E63" s="33">
        <f>SUM(E57:E62)</f>
        <v>0</v>
      </c>
      <c r="F63" s="33">
        <f>SUM(F57:F62)</f>
        <v>0</v>
      </c>
      <c r="G63" s="33">
        <f>SUM(G57:G62)</f>
        <v>0</v>
      </c>
      <c r="H63" s="22"/>
      <c r="I63" s="29"/>
    </row>
    <row r="64" spans="1:9" ht="25.5">
      <c r="A64" s="29"/>
      <c r="B64" s="29"/>
      <c r="C64" s="29"/>
      <c r="D64" s="142" t="s">
        <v>3696</v>
      </c>
      <c r="E64" s="33">
        <f>E55+E63</f>
        <v>0</v>
      </c>
      <c r="F64" s="33">
        <f>F55+F63</f>
        <v>0</v>
      </c>
      <c r="G64" s="33">
        <f>G55+G63</f>
        <v>0</v>
      </c>
      <c r="H64" s="57" t="s">
        <v>2654</v>
      </c>
      <c r="I64" s="29"/>
    </row>
    <row r="65" spans="1:9" hidden="1">
      <c r="A65" s="29"/>
      <c r="B65" s="29"/>
      <c r="C65" s="29" t="s">
        <v>440</v>
      </c>
      <c r="D65" s="22"/>
      <c r="E65" s="22"/>
      <c r="F65" s="22"/>
      <c r="G65" s="22"/>
      <c r="H65" s="22"/>
      <c r="I65" s="29"/>
    </row>
    <row r="66" spans="1:9" hidden="1">
      <c r="A66" s="29"/>
      <c r="B66" s="29"/>
      <c r="C66" s="29" t="s">
        <v>460</v>
      </c>
      <c r="D66" s="29"/>
      <c r="E66" s="29"/>
      <c r="F66" s="29"/>
      <c r="G66" s="29"/>
      <c r="H66" s="29"/>
      <c r="I66" s="29" t="s">
        <v>461</v>
      </c>
    </row>
    <row r="67" spans="1:9" hidden="1">
      <c r="A67" s="22"/>
      <c r="B67" s="22"/>
      <c r="C67" s="22"/>
      <c r="D67" s="22"/>
      <c r="E67" s="22"/>
      <c r="F67" s="22"/>
      <c r="G67" s="22"/>
      <c r="H67" s="22"/>
      <c r="I67" s="22"/>
    </row>
    <row r="68" spans="1:9" hidden="1">
      <c r="A68" s="22"/>
      <c r="B68" s="22"/>
      <c r="C68" s="22"/>
      <c r="D68" s="22"/>
      <c r="E68" s="22"/>
      <c r="F68" s="22"/>
      <c r="G68" s="22"/>
      <c r="H68" s="22"/>
      <c r="I68" s="22"/>
    </row>
    <row r="69" spans="1:9" hidden="1">
      <c r="A69" s="22"/>
      <c r="B69" s="22"/>
      <c r="C69" s="22"/>
      <c r="D69" s="22"/>
      <c r="E69" s="22"/>
      <c r="F69" s="22"/>
      <c r="G69" s="22"/>
      <c r="H69" s="22"/>
      <c r="I69" s="22"/>
    </row>
    <row r="70" spans="1:9" ht="30" customHeight="1">
      <c r="A70" s="29"/>
      <c r="B70" s="29" t="b">
        <v>1</v>
      </c>
      <c r="C70" s="34" t="s">
        <v>1616</v>
      </c>
      <c r="D70" s="29"/>
      <c r="E70" s="29"/>
      <c r="F70" s="29"/>
      <c r="G70" s="29"/>
      <c r="H70" s="29"/>
      <c r="I70" s="29"/>
    </row>
    <row r="71" spans="1:9" hidden="1">
      <c r="A71" s="29"/>
      <c r="B71" s="29"/>
      <c r="C71" s="29"/>
      <c r="D71" s="29"/>
      <c r="E71" s="29"/>
      <c r="F71" s="29"/>
      <c r="G71" s="29"/>
      <c r="H71" s="29"/>
      <c r="I71" s="29"/>
    </row>
    <row r="72" spans="1:9" hidden="1">
      <c r="A72" s="29"/>
      <c r="B72" s="29"/>
      <c r="C72" s="29"/>
      <c r="D72" s="29"/>
      <c r="E72" s="29" t="s">
        <v>518</v>
      </c>
      <c r="F72" s="29" t="s">
        <v>519</v>
      </c>
      <c r="G72" s="29"/>
      <c r="H72" s="29"/>
      <c r="I72" s="29"/>
    </row>
    <row r="73" spans="1:9">
      <c r="A73" s="29"/>
      <c r="B73" s="29"/>
      <c r="C73" s="29" t="s">
        <v>438</v>
      </c>
      <c r="D73" s="29" t="s">
        <v>439</v>
      </c>
      <c r="E73" s="29"/>
      <c r="F73" s="29"/>
      <c r="G73" s="29"/>
      <c r="H73" s="29" t="s">
        <v>440</v>
      </c>
      <c r="I73" s="29" t="s">
        <v>441</v>
      </c>
    </row>
    <row r="74" spans="1:9" ht="24.95" customHeight="1">
      <c r="A74" s="29"/>
      <c r="B74" s="29"/>
      <c r="C74" s="29" t="s">
        <v>442</v>
      </c>
      <c r="D74" s="24" t="s">
        <v>3012</v>
      </c>
      <c r="E74" s="73" t="s">
        <v>3681</v>
      </c>
      <c r="F74" s="73" t="s">
        <v>3682</v>
      </c>
      <c r="G74" s="73" t="s">
        <v>3139</v>
      </c>
      <c r="H74" s="22"/>
      <c r="I74" s="29"/>
    </row>
    <row r="75" spans="1:9" ht="24.95" customHeight="1">
      <c r="A75" s="30"/>
      <c r="B75" s="30"/>
      <c r="C75" s="30" t="s">
        <v>443</v>
      </c>
      <c r="D75" s="24"/>
      <c r="E75" s="26" t="str">
        <f>TEXT(DATE(MID(E77,7,4),MID(E77,4,2),MID(E77,1,2)),"dd/MM/yyyy")&amp;" - "&amp;TEXT(DATE(MID(E78,7,4),MID(E78,4,2),MID(E78,1,2)),"dd/MM/yyyy")</f>
        <v>01/01/2021 - 30/06/2021</v>
      </c>
      <c r="F75" s="26" t="str">
        <f>TEXT(DATE(MID(F77,7,4),MID(F77,4,2),MID(F77,1,2)),"dd/MM/yyyy")&amp;" - "&amp;TEXT(DATE(MID(F78,7,4),MID(F78,4,2),MID(F78,1,2)),"dd/MM/yyyy")</f>
        <v>01/01/2021 - 30/06/2021</v>
      </c>
      <c r="G75" s="26" t="str">
        <f>TEXT(DATE(MID(G77,7,4),MID(G77,4,2),MID(G77,1,2)),"dd/MM/yyyy")&amp;" - "&amp;TEXT(DATE(MID(G78,7,4),MID(G78,4,2),MID(G78,1,2)),"dd/MM/yyyy")</f>
        <v>01/01/2021 - 30/06/2021</v>
      </c>
      <c r="H75" s="31"/>
      <c r="I75" s="30"/>
    </row>
    <row r="76" spans="1:9" ht="24.95" customHeight="1">
      <c r="A76" s="30"/>
      <c r="B76" s="30"/>
      <c r="C76" s="30" t="s">
        <v>444</v>
      </c>
      <c r="D76" s="24"/>
      <c r="E76" s="26" t="str">
        <f>StartUp!$E$8</f>
        <v>JOD</v>
      </c>
      <c r="F76" s="26" t="str">
        <f>StartUp!$E$8</f>
        <v>JOD</v>
      </c>
      <c r="G76" s="26" t="str">
        <f>StartUp!$E$8</f>
        <v>JOD</v>
      </c>
      <c r="H76" s="31"/>
      <c r="I76" s="30"/>
    </row>
    <row r="77" spans="1:9" ht="24.95" hidden="1" customHeight="1">
      <c r="A77" s="30"/>
      <c r="B77" s="30"/>
      <c r="C77" s="30" t="s">
        <v>445</v>
      </c>
      <c r="D77" s="27"/>
      <c r="E77" s="28" t="s">
        <v>2582</v>
      </c>
      <c r="F77" s="28" t="s">
        <v>2582</v>
      </c>
      <c r="G77" s="28" t="s">
        <v>2582</v>
      </c>
      <c r="H77" s="31"/>
      <c r="I77" s="30"/>
    </row>
    <row r="78" spans="1:9" ht="24.95" hidden="1" customHeight="1">
      <c r="A78" s="30"/>
      <c r="B78" s="30"/>
      <c r="C78" s="30" t="s">
        <v>446</v>
      </c>
      <c r="D78" s="27"/>
      <c r="E78" s="28" t="s">
        <v>2541</v>
      </c>
      <c r="F78" s="28" t="s">
        <v>2541</v>
      </c>
      <c r="G78" s="28" t="s">
        <v>2541</v>
      </c>
      <c r="H78" s="31"/>
      <c r="I78" s="30"/>
    </row>
    <row r="79" spans="1:9">
      <c r="A79" s="29"/>
      <c r="B79" s="29"/>
      <c r="C79" s="29" t="s">
        <v>440</v>
      </c>
      <c r="D79" s="76"/>
      <c r="E79" s="22"/>
      <c r="F79" s="22"/>
      <c r="G79" s="22"/>
      <c r="H79" s="22"/>
      <c r="I79" s="29"/>
    </row>
    <row r="80" spans="1:9">
      <c r="A80" s="29"/>
      <c r="B80" s="29"/>
      <c r="C80" s="29"/>
      <c r="D80" s="82" t="s">
        <v>2668</v>
      </c>
      <c r="E80" s="87"/>
      <c r="F80" s="87"/>
      <c r="G80" s="87"/>
      <c r="H80" s="22"/>
      <c r="I80" s="29"/>
    </row>
    <row r="81" spans="1:9">
      <c r="A81" s="29"/>
      <c r="B81" s="29"/>
      <c r="C81" s="29"/>
      <c r="D81" s="139" t="s">
        <v>3683</v>
      </c>
      <c r="E81" s="87"/>
      <c r="F81" s="87"/>
      <c r="G81" s="87"/>
      <c r="H81" s="22"/>
      <c r="I81" s="29"/>
    </row>
    <row r="82" spans="1:9">
      <c r="A82" s="29" t="s">
        <v>576</v>
      </c>
      <c r="B82" s="29" t="s">
        <v>557</v>
      </c>
      <c r="C82" s="29"/>
      <c r="D82" s="85" t="s">
        <v>3684</v>
      </c>
      <c r="E82" s="146"/>
      <c r="F82" s="146"/>
      <c r="G82" s="151">
        <f t="shared" ref="G82:G89" si="4">SUM(E82:F82)</f>
        <v>0</v>
      </c>
      <c r="H82" s="22"/>
      <c r="I82" s="29"/>
    </row>
    <row r="83" spans="1:9">
      <c r="A83" s="29" t="s">
        <v>576</v>
      </c>
      <c r="B83" s="29" t="s">
        <v>559</v>
      </c>
      <c r="C83" s="29"/>
      <c r="D83" s="85" t="s">
        <v>3685</v>
      </c>
      <c r="E83" s="146"/>
      <c r="F83" s="146"/>
      <c r="G83" s="151">
        <f t="shared" si="4"/>
        <v>0</v>
      </c>
      <c r="H83" s="22"/>
      <c r="I83" s="29"/>
    </row>
    <row r="84" spans="1:9">
      <c r="A84" s="29" t="s">
        <v>576</v>
      </c>
      <c r="B84" s="29" t="s">
        <v>561</v>
      </c>
      <c r="C84" s="29"/>
      <c r="D84" s="85" t="s">
        <v>3686</v>
      </c>
      <c r="E84" s="146"/>
      <c r="F84" s="146"/>
      <c r="G84" s="151">
        <f t="shared" si="4"/>
        <v>0</v>
      </c>
      <c r="H84" s="22"/>
      <c r="I84" s="29"/>
    </row>
    <row r="85" spans="1:9">
      <c r="A85" s="29" t="s">
        <v>576</v>
      </c>
      <c r="B85" s="29" t="s">
        <v>524</v>
      </c>
      <c r="C85" s="29"/>
      <c r="D85" s="85" t="s">
        <v>3672</v>
      </c>
      <c r="E85" s="146"/>
      <c r="F85" s="146"/>
      <c r="G85" s="151">
        <f t="shared" si="4"/>
        <v>0</v>
      </c>
      <c r="H85" s="22"/>
      <c r="I85" s="29"/>
    </row>
    <row r="86" spans="1:9">
      <c r="A86" s="29" t="s">
        <v>576</v>
      </c>
      <c r="B86" s="29" t="s">
        <v>526</v>
      </c>
      <c r="C86" s="29"/>
      <c r="D86" s="85" t="s">
        <v>3673</v>
      </c>
      <c r="E86" s="146"/>
      <c r="F86" s="146"/>
      <c r="G86" s="151">
        <f t="shared" si="4"/>
        <v>0</v>
      </c>
      <c r="H86" s="22"/>
      <c r="I86" s="29"/>
    </row>
    <row r="87" spans="1:9" ht="25.5">
      <c r="A87" s="29" t="s">
        <v>576</v>
      </c>
      <c r="B87" s="29" t="s">
        <v>535</v>
      </c>
      <c r="C87" s="29"/>
      <c r="D87" s="85" t="s">
        <v>3687</v>
      </c>
      <c r="E87" s="151">
        <f>SUM(E82:E86)</f>
        <v>0</v>
      </c>
      <c r="F87" s="151">
        <f>SUM(F82:F86)</f>
        <v>0</v>
      </c>
      <c r="G87" s="151">
        <f t="shared" si="4"/>
        <v>0</v>
      </c>
      <c r="H87" s="22"/>
      <c r="I87" s="29"/>
    </row>
    <row r="88" spans="1:9">
      <c r="A88" s="29" t="s">
        <v>564</v>
      </c>
      <c r="B88" s="29" t="s">
        <v>535</v>
      </c>
      <c r="C88" s="29"/>
      <c r="D88" s="85" t="s">
        <v>3055</v>
      </c>
      <c r="E88" s="146"/>
      <c r="F88" s="146"/>
      <c r="G88" s="151">
        <f t="shared" si="4"/>
        <v>0</v>
      </c>
      <c r="H88" s="22"/>
      <c r="I88" s="29"/>
    </row>
    <row r="89" spans="1:9" ht="25.5">
      <c r="A89" s="29" t="s">
        <v>577</v>
      </c>
      <c r="B89" s="29" t="s">
        <v>535</v>
      </c>
      <c r="C89" s="29"/>
      <c r="D89" s="85" t="s">
        <v>3688</v>
      </c>
      <c r="E89" s="151">
        <f>E87-E88</f>
        <v>0</v>
      </c>
      <c r="F89" s="151">
        <f>F87-F88</f>
        <v>0</v>
      </c>
      <c r="G89" s="151">
        <f t="shared" si="4"/>
        <v>0</v>
      </c>
      <c r="H89" s="22"/>
      <c r="I89" s="29"/>
    </row>
    <row r="90" spans="1:9">
      <c r="A90" s="29"/>
      <c r="B90" s="29"/>
      <c r="C90" s="29"/>
      <c r="D90" s="139" t="s">
        <v>3689</v>
      </c>
      <c r="E90" s="87"/>
      <c r="F90" s="87"/>
      <c r="G90" s="87"/>
      <c r="H90" s="22"/>
      <c r="I90" s="29"/>
    </row>
    <row r="91" spans="1:9">
      <c r="A91" s="29" t="s">
        <v>576</v>
      </c>
      <c r="B91" s="29" t="s">
        <v>569</v>
      </c>
      <c r="C91" s="29"/>
      <c r="D91" s="85" t="s">
        <v>3684</v>
      </c>
      <c r="E91" s="146"/>
      <c r="F91" s="146"/>
      <c r="G91" s="151">
        <f t="shared" ref="G91:G99" si="5">SUM(E91:F91)</f>
        <v>0</v>
      </c>
      <c r="H91" s="22"/>
      <c r="I91" s="29"/>
    </row>
    <row r="92" spans="1:9">
      <c r="A92" s="29" t="s">
        <v>576</v>
      </c>
      <c r="B92" s="29" t="s">
        <v>570</v>
      </c>
      <c r="C92" s="29"/>
      <c r="D92" s="85" t="s">
        <v>3685</v>
      </c>
      <c r="E92" s="146"/>
      <c r="F92" s="146"/>
      <c r="G92" s="151">
        <f t="shared" si="5"/>
        <v>0</v>
      </c>
      <c r="H92" s="22"/>
      <c r="I92" s="29"/>
    </row>
    <row r="93" spans="1:9">
      <c r="A93" s="29" t="s">
        <v>576</v>
      </c>
      <c r="B93" s="29" t="s">
        <v>571</v>
      </c>
      <c r="C93" s="29"/>
      <c r="D93" s="85" t="s">
        <v>3686</v>
      </c>
      <c r="E93" s="146"/>
      <c r="F93" s="146"/>
      <c r="G93" s="151">
        <f t="shared" si="5"/>
        <v>0</v>
      </c>
      <c r="H93" s="22"/>
      <c r="I93" s="29"/>
    </row>
    <row r="94" spans="1:9">
      <c r="A94" s="29" t="s">
        <v>576</v>
      </c>
      <c r="B94" s="29" t="s">
        <v>538</v>
      </c>
      <c r="C94" s="29"/>
      <c r="D94" s="85" t="s">
        <v>3672</v>
      </c>
      <c r="E94" s="146"/>
      <c r="F94" s="146"/>
      <c r="G94" s="151">
        <f t="shared" si="5"/>
        <v>0</v>
      </c>
      <c r="H94" s="22"/>
      <c r="I94" s="29"/>
    </row>
    <row r="95" spans="1:9">
      <c r="A95" s="29" t="s">
        <v>576</v>
      </c>
      <c r="B95" s="29" t="s">
        <v>539</v>
      </c>
      <c r="C95" s="29"/>
      <c r="D95" s="85" t="s">
        <v>3673</v>
      </c>
      <c r="E95" s="146"/>
      <c r="F95" s="146"/>
      <c r="G95" s="151">
        <f t="shared" si="5"/>
        <v>0</v>
      </c>
      <c r="H95" s="22"/>
      <c r="I95" s="29"/>
    </row>
    <row r="96" spans="1:9" ht="25.5">
      <c r="A96" s="29" t="s">
        <v>576</v>
      </c>
      <c r="B96" s="29" t="s">
        <v>544</v>
      </c>
      <c r="C96" s="29"/>
      <c r="D96" s="85" t="s">
        <v>3690</v>
      </c>
      <c r="E96" s="151">
        <f>SUM(E91:E95)</f>
        <v>0</v>
      </c>
      <c r="F96" s="151">
        <f>SUM(F91:F95)</f>
        <v>0</v>
      </c>
      <c r="G96" s="151">
        <f t="shared" si="5"/>
        <v>0</v>
      </c>
      <c r="H96" s="22"/>
      <c r="I96" s="29"/>
    </row>
    <row r="97" spans="1:9">
      <c r="A97" s="29" t="s">
        <v>564</v>
      </c>
      <c r="B97" s="29" t="s">
        <v>544</v>
      </c>
      <c r="C97" s="29"/>
      <c r="D97" s="85" t="s">
        <v>3055</v>
      </c>
      <c r="E97" s="146"/>
      <c r="F97" s="146"/>
      <c r="G97" s="151">
        <f t="shared" si="5"/>
        <v>0</v>
      </c>
      <c r="H97" s="22"/>
      <c r="I97" s="29"/>
    </row>
    <row r="98" spans="1:9" ht="25.5">
      <c r="A98" s="29" t="s">
        <v>577</v>
      </c>
      <c r="B98" s="29" t="s">
        <v>544</v>
      </c>
      <c r="C98" s="29"/>
      <c r="D98" s="85" t="s">
        <v>3691</v>
      </c>
      <c r="E98" s="151">
        <f>E96-E97</f>
        <v>0</v>
      </c>
      <c r="F98" s="151">
        <f>F96-F97</f>
        <v>0</v>
      </c>
      <c r="G98" s="151">
        <f t="shared" si="5"/>
        <v>0</v>
      </c>
      <c r="H98" s="22"/>
      <c r="I98" s="29"/>
    </row>
    <row r="99" spans="1:9" ht="25.5">
      <c r="A99" s="29" t="s">
        <v>577</v>
      </c>
      <c r="B99" s="29"/>
      <c r="C99" s="29"/>
      <c r="D99" s="142" t="s">
        <v>578</v>
      </c>
      <c r="E99" s="151">
        <f>+E89+E98</f>
        <v>0</v>
      </c>
      <c r="F99" s="151">
        <f>+F89+F98</f>
        <v>0</v>
      </c>
      <c r="G99" s="151">
        <f t="shared" si="5"/>
        <v>0</v>
      </c>
      <c r="H99" s="57" t="s">
        <v>2654</v>
      </c>
      <c r="I99" s="29"/>
    </row>
    <row r="100" spans="1:9" hidden="1">
      <c r="A100" s="29"/>
      <c r="B100" s="29"/>
      <c r="C100" s="29" t="s">
        <v>440</v>
      </c>
      <c r="D100" s="22"/>
      <c r="E100" s="22"/>
      <c r="F100" s="22"/>
      <c r="G100" s="22"/>
      <c r="H100" s="22"/>
      <c r="I100" s="29"/>
    </row>
    <row r="101" spans="1:9" hidden="1">
      <c r="A101" s="29"/>
      <c r="B101" s="29"/>
      <c r="C101" s="29" t="s">
        <v>460</v>
      </c>
      <c r="D101" s="29"/>
      <c r="E101" s="29"/>
      <c r="F101" s="29"/>
      <c r="G101" s="29"/>
      <c r="H101" s="29"/>
      <c r="I101" s="29" t="s">
        <v>461</v>
      </c>
    </row>
    <row r="102" spans="1:9" hidden="1">
      <c r="A102" s="22"/>
      <c r="B102" s="22"/>
      <c r="C102" s="22"/>
      <c r="D102" s="22"/>
      <c r="E102" s="22"/>
      <c r="F102" s="22"/>
      <c r="G102" s="22"/>
      <c r="H102" s="22"/>
      <c r="I102" s="22"/>
    </row>
    <row r="103" spans="1:9" hidden="1">
      <c r="A103" s="22"/>
      <c r="B103" s="22"/>
      <c r="C103" s="22"/>
      <c r="D103" s="22"/>
      <c r="E103" s="22"/>
      <c r="F103" s="22"/>
      <c r="G103" s="22"/>
      <c r="H103" s="22"/>
      <c r="I103" s="22"/>
    </row>
    <row r="104" spans="1:9" ht="24.95" customHeight="1">
      <c r="A104" s="29"/>
      <c r="B104" s="29" t="b">
        <v>1</v>
      </c>
      <c r="C104" s="34" t="s">
        <v>2504</v>
      </c>
      <c r="D104" s="29"/>
      <c r="E104" s="29"/>
      <c r="F104" s="29"/>
      <c r="G104" s="29"/>
      <c r="H104" s="29"/>
      <c r="I104" s="29"/>
    </row>
    <row r="105" spans="1:9" hidden="1">
      <c r="A105" s="29"/>
      <c r="B105" s="29"/>
      <c r="C105" s="29"/>
      <c r="D105" s="29"/>
      <c r="E105" s="29"/>
      <c r="F105" s="29"/>
      <c r="G105" s="29"/>
      <c r="H105" s="29"/>
      <c r="I105" s="29"/>
    </row>
    <row r="106" spans="1:9" hidden="1">
      <c r="A106" s="29"/>
      <c r="B106" s="29"/>
      <c r="C106" s="29"/>
      <c r="D106" s="29"/>
      <c r="E106" s="29" t="s">
        <v>518</v>
      </c>
      <c r="F106" s="29" t="s">
        <v>519</v>
      </c>
      <c r="G106" s="29"/>
      <c r="H106" s="29"/>
      <c r="I106" s="29"/>
    </row>
    <row r="107" spans="1:9">
      <c r="A107" s="29"/>
      <c r="B107" s="29"/>
      <c r="C107" s="29" t="s">
        <v>438</v>
      </c>
      <c r="D107" s="29" t="s">
        <v>439</v>
      </c>
      <c r="E107" s="29"/>
      <c r="F107" s="29"/>
      <c r="G107" s="29"/>
      <c r="H107" s="29" t="s">
        <v>440</v>
      </c>
      <c r="I107" s="29" t="s">
        <v>441</v>
      </c>
    </row>
    <row r="108" spans="1:9" ht="24.95" customHeight="1">
      <c r="A108" s="29"/>
      <c r="B108" s="29"/>
      <c r="C108" s="29" t="s">
        <v>442</v>
      </c>
      <c r="D108" s="24" t="s">
        <v>3012</v>
      </c>
      <c r="E108" s="73" t="s">
        <v>3681</v>
      </c>
      <c r="F108" s="73" t="s">
        <v>3682</v>
      </c>
      <c r="G108" s="73" t="s">
        <v>3139</v>
      </c>
      <c r="H108" s="22"/>
      <c r="I108" s="29"/>
    </row>
    <row r="109" spans="1:9" ht="24.95" customHeight="1">
      <c r="A109" s="30"/>
      <c r="B109" s="30"/>
      <c r="C109" s="30" t="s">
        <v>443</v>
      </c>
      <c r="D109" s="24"/>
      <c r="E109" s="26" t="str">
        <f>TEXT(DATE(MID(E111,7,4),MID(E111,4,2),MID(E111,1,2)),"dd/MM/yyyy")&amp;" - "&amp;TEXT(DATE(MID(E112,7,4),MID(E112,4,2),MID(E112,1,2)),"dd/MM/yyyy")</f>
        <v>01/01/2020 - 31/12/2020</v>
      </c>
      <c r="F109" s="26" t="str">
        <f>TEXT(DATE(MID(F111,7,4),MID(F111,4,2),MID(F111,1,2)),"dd/MM/yyyy")&amp;" - "&amp;TEXT(DATE(MID(F112,7,4),MID(F112,4,2),MID(F112,1,2)),"dd/MM/yyyy")</f>
        <v>01/01/2020 - 31/12/2020</v>
      </c>
      <c r="G109" s="26" t="str">
        <f>TEXT(DATE(MID(G111,7,4),MID(G111,4,2),MID(G111,1,2)),"dd/MM/yyyy")&amp;" - "&amp;TEXT(DATE(MID(G112,7,4),MID(G112,4,2),MID(G112,1,2)),"dd/MM/yyyy")</f>
        <v>01/01/2020 - 31/12/2020</v>
      </c>
      <c r="H109" s="31"/>
      <c r="I109" s="30"/>
    </row>
    <row r="110" spans="1:9" ht="24.95" customHeight="1">
      <c r="A110" s="30"/>
      <c r="B110" s="30"/>
      <c r="C110" s="30" t="s">
        <v>444</v>
      </c>
      <c r="D110" s="24"/>
      <c r="E110" s="26" t="str">
        <f>StartUp!$E$8</f>
        <v>JOD</v>
      </c>
      <c r="F110" s="26" t="str">
        <f>StartUp!$E$8</f>
        <v>JOD</v>
      </c>
      <c r="G110" s="26" t="str">
        <f>StartUp!$E$8</f>
        <v>JOD</v>
      </c>
      <c r="H110" s="31"/>
      <c r="I110" s="30"/>
    </row>
    <row r="111" spans="1:9" ht="24.95" hidden="1" customHeight="1">
      <c r="A111" s="30"/>
      <c r="B111" s="30"/>
      <c r="C111" s="30" t="s">
        <v>445</v>
      </c>
      <c r="D111" s="27"/>
      <c r="E111" s="28" t="s">
        <v>2608</v>
      </c>
      <c r="F111" s="28" t="s">
        <v>2608</v>
      </c>
      <c r="G111" s="28" t="s">
        <v>2608</v>
      </c>
      <c r="H111" s="31"/>
      <c r="I111" s="30"/>
    </row>
    <row r="112" spans="1:9" ht="24.95" hidden="1" customHeight="1">
      <c r="A112" s="30"/>
      <c r="B112" s="30"/>
      <c r="C112" s="30" t="s">
        <v>446</v>
      </c>
      <c r="D112" s="27"/>
      <c r="E112" s="28" t="s">
        <v>2609</v>
      </c>
      <c r="F112" s="28" t="s">
        <v>2609</v>
      </c>
      <c r="G112" s="28" t="s">
        <v>2609</v>
      </c>
      <c r="H112" s="31"/>
      <c r="I112" s="30"/>
    </row>
    <row r="113" spans="1:9">
      <c r="A113" s="29"/>
      <c r="B113" s="29"/>
      <c r="C113" s="29" t="s">
        <v>440</v>
      </c>
      <c r="D113" s="76"/>
      <c r="E113" s="22"/>
      <c r="F113" s="22"/>
      <c r="G113" s="22"/>
      <c r="H113" s="22"/>
      <c r="I113" s="29"/>
    </row>
    <row r="114" spans="1:9">
      <c r="A114" s="29"/>
      <c r="B114" s="29"/>
      <c r="C114" s="29"/>
      <c r="D114" s="82" t="s">
        <v>2668</v>
      </c>
      <c r="E114" s="87"/>
      <c r="F114" s="87"/>
      <c r="G114" s="87"/>
      <c r="H114" s="22"/>
      <c r="I114" s="29"/>
    </row>
    <row r="115" spans="1:9">
      <c r="A115" s="29"/>
      <c r="B115" s="29"/>
      <c r="C115" s="29"/>
      <c r="D115" s="139" t="s">
        <v>3683</v>
      </c>
      <c r="E115" s="87"/>
      <c r="F115" s="87"/>
      <c r="G115" s="87"/>
      <c r="H115" s="22"/>
      <c r="I115" s="29"/>
    </row>
    <row r="116" spans="1:9">
      <c r="A116" s="29" t="s">
        <v>576</v>
      </c>
      <c r="B116" s="29" t="s">
        <v>557</v>
      </c>
      <c r="C116" s="29"/>
      <c r="D116" s="85" t="s">
        <v>3684</v>
      </c>
      <c r="E116" s="146"/>
      <c r="F116" s="146"/>
      <c r="G116" s="151">
        <f t="shared" ref="G116:G123" si="6">SUM(E116:F116)</f>
        <v>0</v>
      </c>
      <c r="H116" s="22"/>
      <c r="I116" s="29"/>
    </row>
    <row r="117" spans="1:9">
      <c r="A117" s="29" t="s">
        <v>576</v>
      </c>
      <c r="B117" s="29" t="s">
        <v>559</v>
      </c>
      <c r="C117" s="29"/>
      <c r="D117" s="85" t="s">
        <v>3685</v>
      </c>
      <c r="E117" s="146"/>
      <c r="F117" s="146"/>
      <c r="G117" s="151">
        <f t="shared" si="6"/>
        <v>0</v>
      </c>
      <c r="H117" s="22"/>
      <c r="I117" s="29"/>
    </row>
    <row r="118" spans="1:9">
      <c r="A118" s="29" t="s">
        <v>576</v>
      </c>
      <c r="B118" s="29" t="s">
        <v>561</v>
      </c>
      <c r="C118" s="29"/>
      <c r="D118" s="85" t="s">
        <v>3686</v>
      </c>
      <c r="E118" s="146"/>
      <c r="F118" s="146"/>
      <c r="G118" s="151">
        <f t="shared" si="6"/>
        <v>0</v>
      </c>
      <c r="H118" s="22"/>
      <c r="I118" s="29"/>
    </row>
    <row r="119" spans="1:9">
      <c r="A119" s="29" t="s">
        <v>576</v>
      </c>
      <c r="B119" s="29" t="s">
        <v>524</v>
      </c>
      <c r="C119" s="29"/>
      <c r="D119" s="85" t="s">
        <v>3672</v>
      </c>
      <c r="E119" s="146"/>
      <c r="F119" s="146"/>
      <c r="G119" s="151">
        <f t="shared" si="6"/>
        <v>0</v>
      </c>
      <c r="H119" s="22"/>
      <c r="I119" s="29"/>
    </row>
    <row r="120" spans="1:9">
      <c r="A120" s="29" t="s">
        <v>576</v>
      </c>
      <c r="B120" s="29" t="s">
        <v>526</v>
      </c>
      <c r="C120" s="29"/>
      <c r="D120" s="85" t="s">
        <v>3673</v>
      </c>
      <c r="E120" s="146"/>
      <c r="F120" s="146"/>
      <c r="G120" s="151">
        <f t="shared" si="6"/>
        <v>0</v>
      </c>
      <c r="H120" s="22"/>
      <c r="I120" s="29"/>
    </row>
    <row r="121" spans="1:9" ht="25.5">
      <c r="A121" s="29" t="s">
        <v>576</v>
      </c>
      <c r="B121" s="29" t="s">
        <v>535</v>
      </c>
      <c r="C121" s="29"/>
      <c r="D121" s="85" t="s">
        <v>3687</v>
      </c>
      <c r="E121" s="151">
        <f>SUM(E116:E120)</f>
        <v>0</v>
      </c>
      <c r="F121" s="151">
        <f>SUM(F116:F120)</f>
        <v>0</v>
      </c>
      <c r="G121" s="151">
        <f t="shared" si="6"/>
        <v>0</v>
      </c>
      <c r="H121" s="22"/>
      <c r="I121" s="29"/>
    </row>
    <row r="122" spans="1:9">
      <c r="A122" s="29" t="s">
        <v>564</v>
      </c>
      <c r="B122" s="29" t="s">
        <v>535</v>
      </c>
      <c r="C122" s="29"/>
      <c r="D122" s="85" t="s">
        <v>3055</v>
      </c>
      <c r="E122" s="146"/>
      <c r="F122" s="146"/>
      <c r="G122" s="151">
        <f t="shared" si="6"/>
        <v>0</v>
      </c>
      <c r="H122" s="22"/>
      <c r="I122" s="29"/>
    </row>
    <row r="123" spans="1:9" ht="25.5">
      <c r="A123" s="29" t="s">
        <v>577</v>
      </c>
      <c r="B123" s="29" t="s">
        <v>535</v>
      </c>
      <c r="C123" s="29"/>
      <c r="D123" s="85" t="s">
        <v>3688</v>
      </c>
      <c r="E123" s="151">
        <f>E121-E122</f>
        <v>0</v>
      </c>
      <c r="F123" s="151">
        <f>F121-F122</f>
        <v>0</v>
      </c>
      <c r="G123" s="151">
        <f t="shared" si="6"/>
        <v>0</v>
      </c>
      <c r="H123" s="22"/>
      <c r="I123" s="29"/>
    </row>
    <row r="124" spans="1:9">
      <c r="A124" s="29"/>
      <c r="B124" s="29"/>
      <c r="C124" s="29"/>
      <c r="D124" s="139" t="s">
        <v>3689</v>
      </c>
      <c r="E124" s="87"/>
      <c r="F124" s="87"/>
      <c r="G124" s="87"/>
      <c r="H124" s="22"/>
      <c r="I124" s="29"/>
    </row>
    <row r="125" spans="1:9">
      <c r="A125" s="29" t="s">
        <v>576</v>
      </c>
      <c r="B125" s="29" t="s">
        <v>569</v>
      </c>
      <c r="C125" s="29"/>
      <c r="D125" s="85" t="s">
        <v>3684</v>
      </c>
      <c r="E125" s="146"/>
      <c r="F125" s="146"/>
      <c r="G125" s="151">
        <f t="shared" ref="G125:G133" si="7">SUM(E125:F125)</f>
        <v>0</v>
      </c>
      <c r="H125" s="22"/>
      <c r="I125" s="29"/>
    </row>
    <row r="126" spans="1:9">
      <c r="A126" s="29" t="s">
        <v>576</v>
      </c>
      <c r="B126" s="29" t="s">
        <v>570</v>
      </c>
      <c r="C126" s="29"/>
      <c r="D126" s="85" t="s">
        <v>3685</v>
      </c>
      <c r="E126" s="146"/>
      <c r="F126" s="146"/>
      <c r="G126" s="151">
        <f t="shared" si="7"/>
        <v>0</v>
      </c>
      <c r="H126" s="22"/>
      <c r="I126" s="29"/>
    </row>
    <row r="127" spans="1:9">
      <c r="A127" s="29" t="s">
        <v>576</v>
      </c>
      <c r="B127" s="29" t="s">
        <v>571</v>
      </c>
      <c r="C127" s="29"/>
      <c r="D127" s="85" t="s">
        <v>3686</v>
      </c>
      <c r="E127" s="146"/>
      <c r="F127" s="146"/>
      <c r="G127" s="151">
        <f t="shared" si="7"/>
        <v>0</v>
      </c>
      <c r="H127" s="22"/>
      <c r="I127" s="29"/>
    </row>
    <row r="128" spans="1:9">
      <c r="A128" s="29" t="s">
        <v>576</v>
      </c>
      <c r="B128" s="29" t="s">
        <v>538</v>
      </c>
      <c r="C128" s="29"/>
      <c r="D128" s="85" t="s">
        <v>3672</v>
      </c>
      <c r="E128" s="146"/>
      <c r="F128" s="146"/>
      <c r="G128" s="151">
        <f t="shared" si="7"/>
        <v>0</v>
      </c>
      <c r="H128" s="22"/>
      <c r="I128" s="29"/>
    </row>
    <row r="129" spans="1:9">
      <c r="A129" s="29" t="s">
        <v>576</v>
      </c>
      <c r="B129" s="29" t="s">
        <v>539</v>
      </c>
      <c r="C129" s="29"/>
      <c r="D129" s="85" t="s">
        <v>3673</v>
      </c>
      <c r="E129" s="146"/>
      <c r="F129" s="146"/>
      <c r="G129" s="151">
        <f t="shared" si="7"/>
        <v>0</v>
      </c>
      <c r="H129" s="22"/>
      <c r="I129" s="29"/>
    </row>
    <row r="130" spans="1:9" ht="25.5">
      <c r="A130" s="29" t="s">
        <v>576</v>
      </c>
      <c r="B130" s="29" t="s">
        <v>544</v>
      </c>
      <c r="C130" s="29"/>
      <c r="D130" s="85" t="s">
        <v>3690</v>
      </c>
      <c r="E130" s="151">
        <f>SUM(E125:E129)</f>
        <v>0</v>
      </c>
      <c r="F130" s="151">
        <f>SUM(F125:F129)</f>
        <v>0</v>
      </c>
      <c r="G130" s="151">
        <f t="shared" si="7"/>
        <v>0</v>
      </c>
      <c r="H130" s="22"/>
      <c r="I130" s="29"/>
    </row>
    <row r="131" spans="1:9">
      <c r="A131" s="29" t="s">
        <v>564</v>
      </c>
      <c r="B131" s="29" t="s">
        <v>544</v>
      </c>
      <c r="C131" s="29"/>
      <c r="D131" s="85" t="s">
        <v>3055</v>
      </c>
      <c r="E131" s="146"/>
      <c r="F131" s="146"/>
      <c r="G131" s="151">
        <f t="shared" si="7"/>
        <v>0</v>
      </c>
      <c r="H131" s="22"/>
      <c r="I131" s="29"/>
    </row>
    <row r="132" spans="1:9" ht="25.5">
      <c r="A132" s="29" t="s">
        <v>577</v>
      </c>
      <c r="B132" s="29" t="s">
        <v>544</v>
      </c>
      <c r="C132" s="29"/>
      <c r="D132" s="85" t="s">
        <v>3691</v>
      </c>
      <c r="E132" s="151">
        <f>E130-E131</f>
        <v>0</v>
      </c>
      <c r="F132" s="151">
        <f>F130-F131</f>
        <v>0</v>
      </c>
      <c r="G132" s="151">
        <f t="shared" si="7"/>
        <v>0</v>
      </c>
      <c r="H132" s="22"/>
      <c r="I132" s="29"/>
    </row>
    <row r="133" spans="1:9" ht="25.5">
      <c r="A133" s="29" t="s">
        <v>577</v>
      </c>
      <c r="B133" s="29"/>
      <c r="C133" s="29"/>
      <c r="D133" s="142" t="s">
        <v>578</v>
      </c>
      <c r="E133" s="151">
        <f>+E123+E132</f>
        <v>0</v>
      </c>
      <c r="F133" s="151">
        <f>+F123+F132</f>
        <v>0</v>
      </c>
      <c r="G133" s="151">
        <f t="shared" si="7"/>
        <v>0</v>
      </c>
      <c r="H133" s="57" t="s">
        <v>2654</v>
      </c>
      <c r="I133" s="29"/>
    </row>
    <row r="134" spans="1:9" hidden="1">
      <c r="A134" s="29"/>
      <c r="B134" s="29"/>
      <c r="C134" s="29" t="s">
        <v>440</v>
      </c>
      <c r="D134" s="22"/>
      <c r="E134" s="22"/>
      <c r="F134" s="22"/>
      <c r="G134" s="22"/>
      <c r="H134" s="22"/>
      <c r="I134" s="29"/>
    </row>
    <row r="135" spans="1:9" hidden="1">
      <c r="A135" s="29"/>
      <c r="B135" s="29"/>
      <c r="C135" s="29" t="s">
        <v>460</v>
      </c>
      <c r="D135" s="29"/>
      <c r="E135" s="29"/>
      <c r="F135" s="29"/>
      <c r="G135" s="29"/>
      <c r="H135" s="29"/>
      <c r="I135" s="29" t="s">
        <v>461</v>
      </c>
    </row>
    <row r="136" spans="1:9" hidden="1">
      <c r="A136" s="22"/>
      <c r="B136" s="22"/>
      <c r="C136" s="22"/>
      <c r="D136" s="22"/>
      <c r="E136" s="22"/>
      <c r="F136" s="22"/>
      <c r="G136" s="22"/>
      <c r="H136" s="22"/>
      <c r="I136" s="22"/>
    </row>
    <row r="137" spans="1:9" hidden="1">
      <c r="A137" s="22"/>
      <c r="B137" s="22"/>
      <c r="C137" s="22"/>
      <c r="D137" s="22"/>
      <c r="E137" s="22"/>
      <c r="F137" s="22"/>
      <c r="G137" s="22"/>
      <c r="H137" s="22"/>
      <c r="I137" s="22"/>
    </row>
    <row r="138" spans="1:9" hidden="1">
      <c r="A138" s="22"/>
      <c r="B138" s="22"/>
      <c r="C138" s="22"/>
      <c r="D138" s="22"/>
      <c r="E138" s="22"/>
      <c r="F138" s="22"/>
      <c r="G138" s="22"/>
      <c r="H138" s="22"/>
      <c r="I138" s="22"/>
    </row>
    <row r="139" spans="1:9" ht="30" customHeight="1">
      <c r="A139" s="29"/>
      <c r="B139" s="29" t="b">
        <v>1</v>
      </c>
      <c r="C139" s="34" t="s">
        <v>1617</v>
      </c>
      <c r="D139" s="29"/>
      <c r="E139" s="29"/>
      <c r="F139" s="29"/>
      <c r="G139" s="29"/>
      <c r="H139" s="29"/>
      <c r="I139" s="29"/>
    </row>
    <row r="140" spans="1:9" hidden="1">
      <c r="A140" s="29"/>
      <c r="B140" s="29"/>
      <c r="C140" s="29"/>
      <c r="D140" s="29"/>
      <c r="E140" s="29" t="s">
        <v>579</v>
      </c>
      <c r="F140" s="29" t="s">
        <v>579</v>
      </c>
      <c r="G140" s="29" t="s">
        <v>579</v>
      </c>
      <c r="H140" s="29"/>
      <c r="I140" s="29"/>
    </row>
    <row r="141" spans="1:9" hidden="1">
      <c r="A141" s="29"/>
      <c r="B141" s="29"/>
      <c r="C141" s="29"/>
      <c r="D141" s="29"/>
      <c r="E141" s="29" t="s">
        <v>518</v>
      </c>
      <c r="F141" s="29" t="s">
        <v>519</v>
      </c>
      <c r="G141" s="29"/>
      <c r="H141" s="29"/>
      <c r="I141" s="29"/>
    </row>
    <row r="142" spans="1:9">
      <c r="A142" s="29"/>
      <c r="B142" s="29"/>
      <c r="C142" s="29" t="s">
        <v>438</v>
      </c>
      <c r="D142" s="29" t="s">
        <v>442</v>
      </c>
      <c r="E142" s="29"/>
      <c r="F142" s="29"/>
      <c r="G142" s="29"/>
      <c r="H142" s="29" t="s">
        <v>440</v>
      </c>
      <c r="I142" s="29" t="s">
        <v>441</v>
      </c>
    </row>
    <row r="143" spans="1:9" ht="24.95" customHeight="1">
      <c r="A143" s="29"/>
      <c r="B143" s="29"/>
      <c r="C143" s="29" t="s">
        <v>439</v>
      </c>
      <c r="D143" s="73" t="s">
        <v>3012</v>
      </c>
      <c r="E143" s="73" t="s">
        <v>3681</v>
      </c>
      <c r="F143" s="73" t="s">
        <v>3682</v>
      </c>
      <c r="G143" s="73" t="s">
        <v>3139</v>
      </c>
      <c r="H143" s="22"/>
      <c r="I143" s="29"/>
    </row>
    <row r="144" spans="1:9" ht="24.95" customHeight="1">
      <c r="A144" s="30"/>
      <c r="B144" s="30"/>
      <c r="C144" s="30" t="s">
        <v>443</v>
      </c>
      <c r="D144" s="24"/>
      <c r="E144" s="26" t="str">
        <f>TEXT(DATE(MID(E146,7,4),MID(E146,4,2),MID(E146,1,2)),"dd/MM/yyyy")&amp;" - "&amp;TEXT(DATE(MID(E147,7,4),MID(E147,4,2),MID(E147,1,2)),"dd/MM/yyyy")</f>
        <v>01/01/2021 - 30/06/2021</v>
      </c>
      <c r="F144" s="26" t="str">
        <f>TEXT(DATE(MID(F146,7,4),MID(F146,4,2),MID(F146,1,2)),"dd/MM/yyyy")&amp;" - "&amp;TEXT(DATE(MID(F147,7,4),MID(F147,4,2),MID(F147,1,2)),"dd/MM/yyyy")</f>
        <v>01/01/2021 - 30/06/2021</v>
      </c>
      <c r="G144" s="26" t="str">
        <f>TEXT(DATE(MID(G146,7,4),MID(G146,4,2),MID(G146,1,2)),"dd/MM/yyyy")&amp;" - "&amp;TEXT(DATE(MID(G147,7,4),MID(G147,4,2),MID(G147,1,2)),"dd/MM/yyyy")</f>
        <v>01/01/2021 - 30/06/2021</v>
      </c>
      <c r="H144" s="31"/>
      <c r="I144" s="30"/>
    </row>
    <row r="145" spans="1:9" ht="24.95" customHeight="1">
      <c r="A145" s="30"/>
      <c r="B145" s="30"/>
      <c r="C145" s="30" t="s">
        <v>444</v>
      </c>
      <c r="D145" s="24"/>
      <c r="E145" s="26" t="str">
        <f>StartUp!$E$8</f>
        <v>JOD</v>
      </c>
      <c r="F145" s="26" t="str">
        <f>StartUp!$E$8</f>
        <v>JOD</v>
      </c>
      <c r="G145" s="26" t="str">
        <f>StartUp!$E$8</f>
        <v>JOD</v>
      </c>
      <c r="H145" s="31"/>
      <c r="I145" s="30"/>
    </row>
    <row r="146" spans="1:9" ht="24.95" hidden="1" customHeight="1">
      <c r="A146" s="30"/>
      <c r="B146" s="30"/>
      <c r="C146" s="30" t="s">
        <v>445</v>
      </c>
      <c r="D146" s="27"/>
      <c r="E146" s="28" t="s">
        <v>2582</v>
      </c>
      <c r="F146" s="28" t="s">
        <v>2582</v>
      </c>
      <c r="G146" s="28" t="s">
        <v>2582</v>
      </c>
      <c r="H146" s="31"/>
      <c r="I146" s="30"/>
    </row>
    <row r="147" spans="1:9" ht="24.95" hidden="1" customHeight="1">
      <c r="A147" s="30"/>
      <c r="B147" s="30"/>
      <c r="C147" s="30" t="s">
        <v>446</v>
      </c>
      <c r="D147" s="27"/>
      <c r="E147" s="28" t="s">
        <v>2541</v>
      </c>
      <c r="F147" s="28" t="s">
        <v>2541</v>
      </c>
      <c r="G147" s="28" t="s">
        <v>2541</v>
      </c>
      <c r="H147" s="31"/>
      <c r="I147" s="30"/>
    </row>
    <row r="148" spans="1:9">
      <c r="A148" s="29"/>
      <c r="B148" s="29"/>
      <c r="C148" s="29" t="s">
        <v>440</v>
      </c>
      <c r="D148" s="22"/>
      <c r="E148" s="22"/>
      <c r="F148" s="22"/>
      <c r="G148" s="22"/>
      <c r="H148" s="22"/>
      <c r="I148" s="29"/>
    </row>
    <row r="149" spans="1:9">
      <c r="A149" s="29"/>
      <c r="B149" s="29"/>
      <c r="C149" s="29"/>
      <c r="D149" s="82" t="s">
        <v>2683</v>
      </c>
      <c r="E149" s="87"/>
      <c r="F149" s="87"/>
      <c r="G149" s="87"/>
      <c r="H149" s="22"/>
      <c r="I149" s="29"/>
    </row>
    <row r="150" spans="1:9" ht="25.5">
      <c r="A150" s="29"/>
      <c r="B150" s="29"/>
      <c r="C150" s="29"/>
      <c r="D150" s="139" t="s">
        <v>3671</v>
      </c>
      <c r="E150" s="87"/>
      <c r="F150" s="87"/>
      <c r="G150" s="87"/>
      <c r="H150" s="22"/>
      <c r="I150" s="29"/>
    </row>
    <row r="151" spans="1:9">
      <c r="A151" s="29"/>
      <c r="B151" s="29" t="s">
        <v>524</v>
      </c>
      <c r="C151" s="29"/>
      <c r="D151" s="85" t="s">
        <v>3672</v>
      </c>
      <c r="E151" s="32"/>
      <c r="F151" s="32"/>
      <c r="G151" s="33">
        <f t="shared" ref="G151:G157" si="8">SUM(E151:F151)</f>
        <v>0</v>
      </c>
      <c r="H151" s="22"/>
      <c r="I151" s="29"/>
    </row>
    <row r="152" spans="1:9">
      <c r="A152" s="29"/>
      <c r="B152" s="29" t="s">
        <v>526</v>
      </c>
      <c r="C152" s="29"/>
      <c r="D152" s="85" t="s">
        <v>3673</v>
      </c>
      <c r="E152" s="32"/>
      <c r="F152" s="32"/>
      <c r="G152" s="33">
        <f t="shared" si="8"/>
        <v>0</v>
      </c>
      <c r="H152" s="22"/>
      <c r="I152" s="29"/>
    </row>
    <row r="153" spans="1:9">
      <c r="A153" s="29"/>
      <c r="B153" s="29" t="s">
        <v>528</v>
      </c>
      <c r="C153" s="29"/>
      <c r="D153" s="85" t="s">
        <v>3674</v>
      </c>
      <c r="E153" s="32"/>
      <c r="F153" s="32"/>
      <c r="G153" s="33">
        <f t="shared" si="8"/>
        <v>0</v>
      </c>
      <c r="H153" s="22"/>
      <c r="I153" s="29"/>
    </row>
    <row r="154" spans="1:9">
      <c r="A154" s="29"/>
      <c r="B154" s="29" t="s">
        <v>530</v>
      </c>
      <c r="C154" s="29"/>
      <c r="D154" s="85" t="s">
        <v>3675</v>
      </c>
      <c r="E154" s="32"/>
      <c r="F154" s="32"/>
      <c r="G154" s="33">
        <f t="shared" si="8"/>
        <v>0</v>
      </c>
      <c r="H154" s="22"/>
      <c r="I154" s="29"/>
    </row>
    <row r="155" spans="1:9">
      <c r="A155" s="29"/>
      <c r="B155" s="29" t="s">
        <v>532</v>
      </c>
      <c r="C155" s="29"/>
      <c r="D155" s="85" t="s">
        <v>3676</v>
      </c>
      <c r="E155" s="32"/>
      <c r="F155" s="32"/>
      <c r="G155" s="33">
        <f t="shared" si="8"/>
        <v>0</v>
      </c>
      <c r="H155" s="22"/>
      <c r="I155" s="29"/>
    </row>
    <row r="156" spans="1:9">
      <c r="A156" s="29"/>
      <c r="B156" s="29" t="s">
        <v>534</v>
      </c>
      <c r="C156" s="29"/>
      <c r="D156" s="85" t="s">
        <v>2821</v>
      </c>
      <c r="E156" s="32"/>
      <c r="F156" s="32"/>
      <c r="G156" s="33">
        <f t="shared" si="8"/>
        <v>0</v>
      </c>
      <c r="H156" s="22"/>
      <c r="I156" s="29"/>
    </row>
    <row r="157" spans="1:9" ht="25.5">
      <c r="A157" s="29"/>
      <c r="B157" s="29" t="s">
        <v>535</v>
      </c>
      <c r="C157" s="29"/>
      <c r="D157" s="85" t="s">
        <v>3677</v>
      </c>
      <c r="E157" s="33">
        <f>SUM(E151:E156)</f>
        <v>0</v>
      </c>
      <c r="F157" s="33">
        <f>SUM(F151:F156)</f>
        <v>0</v>
      </c>
      <c r="G157" s="33">
        <f t="shared" si="8"/>
        <v>0</v>
      </c>
      <c r="H157" s="22"/>
      <c r="I157" s="29"/>
    </row>
    <row r="158" spans="1:9" ht="25.5">
      <c r="A158" s="29"/>
      <c r="B158" s="29"/>
      <c r="C158" s="29"/>
      <c r="D158" s="139" t="s">
        <v>3678</v>
      </c>
      <c r="E158" s="87"/>
      <c r="F158" s="87"/>
      <c r="G158" s="87"/>
      <c r="H158" s="22"/>
      <c r="I158" s="29"/>
    </row>
    <row r="159" spans="1:9">
      <c r="A159" s="29"/>
      <c r="B159" s="29" t="s">
        <v>538</v>
      </c>
      <c r="C159" s="29"/>
      <c r="D159" s="85" t="s">
        <v>3672</v>
      </c>
      <c r="E159" s="32"/>
      <c r="F159" s="32"/>
      <c r="G159" s="33">
        <f t="shared" ref="G159:G166" si="9">SUM(E159:F159)</f>
        <v>0</v>
      </c>
      <c r="H159" s="22"/>
      <c r="I159" s="29"/>
    </row>
    <row r="160" spans="1:9">
      <c r="A160" s="29"/>
      <c r="B160" s="29" t="s">
        <v>539</v>
      </c>
      <c r="C160" s="29"/>
      <c r="D160" s="85" t="s">
        <v>3673</v>
      </c>
      <c r="E160" s="32"/>
      <c r="F160" s="32"/>
      <c r="G160" s="33">
        <f t="shared" si="9"/>
        <v>0</v>
      </c>
      <c r="H160" s="22"/>
      <c r="I160" s="29"/>
    </row>
    <row r="161" spans="1:9">
      <c r="A161" s="29"/>
      <c r="B161" s="29" t="s">
        <v>540</v>
      </c>
      <c r="C161" s="29"/>
      <c r="D161" s="85" t="s">
        <v>3674</v>
      </c>
      <c r="E161" s="32"/>
      <c r="F161" s="32"/>
      <c r="G161" s="33">
        <f t="shared" si="9"/>
        <v>0</v>
      </c>
      <c r="H161" s="22"/>
      <c r="I161" s="29"/>
    </row>
    <row r="162" spans="1:9">
      <c r="A162" s="29"/>
      <c r="B162" s="29" t="s">
        <v>541</v>
      </c>
      <c r="C162" s="29"/>
      <c r="D162" s="85" t="s">
        <v>3675</v>
      </c>
      <c r="E162" s="32"/>
      <c r="F162" s="32"/>
      <c r="G162" s="33">
        <f t="shared" si="9"/>
        <v>0</v>
      </c>
      <c r="H162" s="22"/>
      <c r="I162" s="29"/>
    </row>
    <row r="163" spans="1:9">
      <c r="A163" s="29"/>
      <c r="B163" s="29" t="s">
        <v>542</v>
      </c>
      <c r="C163" s="29"/>
      <c r="D163" s="85" t="s">
        <v>3676</v>
      </c>
      <c r="E163" s="32"/>
      <c r="F163" s="32"/>
      <c r="G163" s="33">
        <f t="shared" si="9"/>
        <v>0</v>
      </c>
      <c r="H163" s="22"/>
      <c r="I163" s="29"/>
    </row>
    <row r="164" spans="1:9">
      <c r="A164" s="29"/>
      <c r="B164" s="29" t="s">
        <v>543</v>
      </c>
      <c r="C164" s="29"/>
      <c r="D164" s="85" t="s">
        <v>2821</v>
      </c>
      <c r="E164" s="32"/>
      <c r="F164" s="32"/>
      <c r="G164" s="33">
        <f t="shared" si="9"/>
        <v>0</v>
      </c>
      <c r="H164" s="22"/>
      <c r="I164" s="29"/>
    </row>
    <row r="165" spans="1:9" ht="25.5">
      <c r="A165" s="29"/>
      <c r="B165" s="29" t="s">
        <v>544</v>
      </c>
      <c r="C165" s="29"/>
      <c r="D165" s="85" t="s">
        <v>3679</v>
      </c>
      <c r="E165" s="33">
        <f>SUM(E159:E164)</f>
        <v>0</v>
      </c>
      <c r="F165" s="33">
        <f>SUM(F159:F164)</f>
        <v>0</v>
      </c>
      <c r="G165" s="33">
        <f t="shared" si="9"/>
        <v>0</v>
      </c>
      <c r="H165" s="22"/>
      <c r="I165" s="29"/>
    </row>
    <row r="166" spans="1:9">
      <c r="A166" s="29"/>
      <c r="B166" s="29"/>
      <c r="C166" s="29"/>
      <c r="D166" s="142" t="s">
        <v>3680</v>
      </c>
      <c r="E166" s="33">
        <f>+E157+E165</f>
        <v>0</v>
      </c>
      <c r="F166" s="33">
        <f>+F157+F165</f>
        <v>0</v>
      </c>
      <c r="G166" s="33">
        <f t="shared" si="9"/>
        <v>0</v>
      </c>
      <c r="H166" s="57" t="s">
        <v>2654</v>
      </c>
      <c r="I166" s="29"/>
    </row>
    <row r="167" spans="1:9">
      <c r="A167" s="29"/>
      <c r="B167" s="29"/>
      <c r="C167" s="29" t="s">
        <v>440</v>
      </c>
      <c r="D167" s="22"/>
      <c r="E167" s="22"/>
      <c r="F167" s="22"/>
      <c r="G167" s="22"/>
      <c r="H167" s="22"/>
      <c r="I167" s="29"/>
    </row>
    <row r="168" spans="1:9">
      <c r="A168" s="29"/>
      <c r="B168" s="29"/>
      <c r="C168" s="29" t="s">
        <v>460</v>
      </c>
      <c r="D168" s="29"/>
      <c r="E168" s="29"/>
      <c r="F168" s="29"/>
      <c r="G168" s="29"/>
      <c r="H168" s="29"/>
      <c r="I168" s="29" t="s">
        <v>461</v>
      </c>
    </row>
    <row r="171" spans="1:9" ht="24.95" customHeight="1">
      <c r="A171" s="29"/>
      <c r="B171" s="29" t="b">
        <v>1</v>
      </c>
      <c r="C171" s="34" t="s">
        <v>2503</v>
      </c>
      <c r="D171" s="29"/>
      <c r="E171" s="29"/>
      <c r="F171" s="29"/>
      <c r="G171" s="29"/>
      <c r="H171" s="29"/>
      <c r="I171" s="29"/>
    </row>
    <row r="172" spans="1:9" hidden="1">
      <c r="A172" s="29"/>
      <c r="B172" s="29"/>
      <c r="C172" s="29"/>
      <c r="D172" s="29"/>
      <c r="E172" s="29" t="s">
        <v>579</v>
      </c>
      <c r="F172" s="29" t="s">
        <v>579</v>
      </c>
      <c r="G172" s="29" t="s">
        <v>579</v>
      </c>
      <c r="H172" s="29"/>
      <c r="I172" s="29"/>
    </row>
    <row r="173" spans="1:9" hidden="1">
      <c r="A173" s="29"/>
      <c r="B173" s="29"/>
      <c r="C173" s="29"/>
      <c r="D173" s="29"/>
      <c r="E173" s="29" t="s">
        <v>518</v>
      </c>
      <c r="F173" s="29" t="s">
        <v>519</v>
      </c>
      <c r="G173" s="29"/>
      <c r="H173" s="29"/>
      <c r="I173" s="29"/>
    </row>
    <row r="174" spans="1:9">
      <c r="A174" s="29"/>
      <c r="B174" s="29"/>
      <c r="C174" s="29" t="s">
        <v>438</v>
      </c>
      <c r="D174" s="29" t="s">
        <v>442</v>
      </c>
      <c r="E174" s="29"/>
      <c r="F174" s="29"/>
      <c r="G174" s="29"/>
      <c r="H174" s="29" t="s">
        <v>440</v>
      </c>
      <c r="I174" s="29" t="s">
        <v>441</v>
      </c>
    </row>
    <row r="175" spans="1:9" ht="24.95" customHeight="1">
      <c r="A175" s="29"/>
      <c r="B175" s="29"/>
      <c r="C175" s="29" t="s">
        <v>439</v>
      </c>
      <c r="D175" s="73" t="s">
        <v>3012</v>
      </c>
      <c r="E175" s="73" t="s">
        <v>3681</v>
      </c>
      <c r="F175" s="73" t="s">
        <v>3682</v>
      </c>
      <c r="G175" s="73" t="s">
        <v>3139</v>
      </c>
      <c r="H175" s="22"/>
      <c r="I175" s="29"/>
    </row>
    <row r="176" spans="1:9" ht="24.95" customHeight="1">
      <c r="A176" s="30"/>
      <c r="B176" s="30"/>
      <c r="C176" s="30" t="s">
        <v>443</v>
      </c>
      <c r="D176" s="24"/>
      <c r="E176" s="26" t="str">
        <f>TEXT(DATE(MID(E178,7,4),MID(E178,4,2),MID(E178,1,2)),"dd/MM/yyyy")&amp;" - "&amp;TEXT(DATE(MID(E179,7,4),MID(E179,4,2),MID(E179,1,2)),"dd/MM/yyyy")</f>
        <v>01/01/2020 - 31/12/2020</v>
      </c>
      <c r="F176" s="26" t="str">
        <f>TEXT(DATE(MID(F178,7,4),MID(F178,4,2),MID(F178,1,2)),"dd/MM/yyyy")&amp;" - "&amp;TEXT(DATE(MID(F179,7,4),MID(F179,4,2),MID(F179,1,2)),"dd/MM/yyyy")</f>
        <v>01/01/2020 - 31/12/2020</v>
      </c>
      <c r="G176" s="26" t="str">
        <f>TEXT(DATE(MID(G178,7,4),MID(G178,4,2),MID(G178,1,2)),"dd/MM/yyyy")&amp;" - "&amp;TEXT(DATE(MID(G179,7,4),MID(G179,4,2),MID(G179,1,2)),"dd/MM/yyyy")</f>
        <v>01/01/2020 - 31/12/2020</v>
      </c>
      <c r="H176" s="31"/>
      <c r="I176" s="30"/>
    </row>
    <row r="177" spans="1:9" ht="24.95" customHeight="1">
      <c r="A177" s="30"/>
      <c r="B177" s="30"/>
      <c r="C177" s="30" t="s">
        <v>444</v>
      </c>
      <c r="D177" s="24"/>
      <c r="E177" s="26" t="str">
        <f>StartUp!$E$8</f>
        <v>JOD</v>
      </c>
      <c r="F177" s="26" t="str">
        <f>StartUp!$E$8</f>
        <v>JOD</v>
      </c>
      <c r="G177" s="26" t="str">
        <f>StartUp!$E$8</f>
        <v>JOD</v>
      </c>
      <c r="H177" s="31"/>
      <c r="I177" s="30"/>
    </row>
    <row r="178" spans="1:9" ht="24.95" hidden="1" customHeight="1">
      <c r="A178" s="30"/>
      <c r="B178" s="30"/>
      <c r="C178" s="30" t="s">
        <v>445</v>
      </c>
      <c r="D178" s="27"/>
      <c r="E178" s="28" t="s">
        <v>2608</v>
      </c>
      <c r="F178" s="28" t="s">
        <v>2608</v>
      </c>
      <c r="G178" s="28" t="s">
        <v>2608</v>
      </c>
      <c r="H178" s="31"/>
      <c r="I178" s="30"/>
    </row>
    <row r="179" spans="1:9" ht="24.95" hidden="1" customHeight="1">
      <c r="A179" s="30"/>
      <c r="B179" s="30"/>
      <c r="C179" s="30" t="s">
        <v>446</v>
      </c>
      <c r="D179" s="27"/>
      <c r="E179" s="28" t="s">
        <v>2609</v>
      </c>
      <c r="F179" s="28" t="s">
        <v>2609</v>
      </c>
      <c r="G179" s="28" t="s">
        <v>2609</v>
      </c>
      <c r="H179" s="31"/>
      <c r="I179" s="30"/>
    </row>
    <row r="180" spans="1:9">
      <c r="A180" s="29"/>
      <c r="B180" s="29"/>
      <c r="C180" s="29" t="s">
        <v>440</v>
      </c>
      <c r="D180" s="22"/>
      <c r="E180" s="22"/>
      <c r="F180" s="22"/>
      <c r="G180" s="22"/>
      <c r="H180" s="22"/>
      <c r="I180" s="29"/>
    </row>
    <row r="181" spans="1:9">
      <c r="A181" s="29"/>
      <c r="B181" s="29"/>
      <c r="C181" s="29"/>
      <c r="D181" s="82" t="s">
        <v>2683</v>
      </c>
      <c r="E181" s="87"/>
      <c r="F181" s="87"/>
      <c r="G181" s="87"/>
      <c r="H181" s="22"/>
      <c r="I181" s="29"/>
    </row>
    <row r="182" spans="1:9" ht="25.5">
      <c r="A182" s="29"/>
      <c r="B182" s="29"/>
      <c r="C182" s="29"/>
      <c r="D182" s="139" t="s">
        <v>3671</v>
      </c>
      <c r="E182" s="87"/>
      <c r="F182" s="87"/>
      <c r="G182" s="87"/>
      <c r="H182" s="22"/>
      <c r="I182" s="29"/>
    </row>
    <row r="183" spans="1:9">
      <c r="A183" s="29"/>
      <c r="B183" s="29" t="s">
        <v>524</v>
      </c>
      <c r="C183" s="29"/>
      <c r="D183" s="85" t="s">
        <v>3672</v>
      </c>
      <c r="E183" s="32"/>
      <c r="F183" s="32"/>
      <c r="G183" s="33">
        <f t="shared" ref="G183:G189" si="10">SUM(E183:F183)</f>
        <v>0</v>
      </c>
      <c r="H183" s="22"/>
      <c r="I183" s="29"/>
    </row>
    <row r="184" spans="1:9">
      <c r="A184" s="29"/>
      <c r="B184" s="29" t="s">
        <v>526</v>
      </c>
      <c r="C184" s="29"/>
      <c r="D184" s="85" t="s">
        <v>3673</v>
      </c>
      <c r="E184" s="32"/>
      <c r="F184" s="32"/>
      <c r="G184" s="33">
        <f t="shared" si="10"/>
        <v>0</v>
      </c>
      <c r="H184" s="22"/>
      <c r="I184" s="29"/>
    </row>
    <row r="185" spans="1:9">
      <c r="A185" s="29"/>
      <c r="B185" s="29" t="s">
        <v>528</v>
      </c>
      <c r="C185" s="29"/>
      <c r="D185" s="85" t="s">
        <v>3674</v>
      </c>
      <c r="E185" s="32"/>
      <c r="F185" s="32"/>
      <c r="G185" s="33">
        <f t="shared" si="10"/>
        <v>0</v>
      </c>
      <c r="H185" s="22"/>
      <c r="I185" s="29"/>
    </row>
    <row r="186" spans="1:9">
      <c r="A186" s="29"/>
      <c r="B186" s="29" t="s">
        <v>530</v>
      </c>
      <c r="C186" s="29"/>
      <c r="D186" s="85" t="s">
        <v>3675</v>
      </c>
      <c r="E186" s="32"/>
      <c r="F186" s="32"/>
      <c r="G186" s="33">
        <f t="shared" si="10"/>
        <v>0</v>
      </c>
      <c r="H186" s="22"/>
      <c r="I186" s="29"/>
    </row>
    <row r="187" spans="1:9">
      <c r="A187" s="29"/>
      <c r="B187" s="29" t="s">
        <v>532</v>
      </c>
      <c r="C187" s="29"/>
      <c r="D187" s="85" t="s">
        <v>3676</v>
      </c>
      <c r="E187" s="32"/>
      <c r="F187" s="32"/>
      <c r="G187" s="33">
        <f t="shared" si="10"/>
        <v>0</v>
      </c>
      <c r="H187" s="22"/>
      <c r="I187" s="29"/>
    </row>
    <row r="188" spans="1:9">
      <c r="A188" s="29"/>
      <c r="B188" s="29" t="s">
        <v>534</v>
      </c>
      <c r="C188" s="29"/>
      <c r="D188" s="85" t="s">
        <v>2821</v>
      </c>
      <c r="E188" s="32"/>
      <c r="F188" s="32"/>
      <c r="G188" s="33">
        <f t="shared" si="10"/>
        <v>0</v>
      </c>
      <c r="H188" s="22"/>
      <c r="I188" s="29"/>
    </row>
    <row r="189" spans="1:9" ht="25.5">
      <c r="A189" s="29"/>
      <c r="B189" s="29" t="s">
        <v>535</v>
      </c>
      <c r="C189" s="29"/>
      <c r="D189" s="85" t="s">
        <v>3677</v>
      </c>
      <c r="E189" s="33">
        <f>SUM(E183:E188)</f>
        <v>0</v>
      </c>
      <c r="F189" s="33">
        <f>SUM(F183:F188)</f>
        <v>0</v>
      </c>
      <c r="G189" s="33">
        <f t="shared" si="10"/>
        <v>0</v>
      </c>
      <c r="H189" s="22"/>
      <c r="I189" s="29"/>
    </row>
    <row r="190" spans="1:9" ht="25.5">
      <c r="A190" s="29"/>
      <c r="B190" s="29"/>
      <c r="C190" s="29"/>
      <c r="D190" s="139" t="s">
        <v>3678</v>
      </c>
      <c r="E190" s="87"/>
      <c r="F190" s="87"/>
      <c r="G190" s="87"/>
      <c r="H190" s="22"/>
      <c r="I190" s="29"/>
    </row>
    <row r="191" spans="1:9">
      <c r="A191" s="29"/>
      <c r="B191" s="29" t="s">
        <v>538</v>
      </c>
      <c r="C191" s="29"/>
      <c r="D191" s="85" t="s">
        <v>3672</v>
      </c>
      <c r="E191" s="32"/>
      <c r="F191" s="32"/>
      <c r="G191" s="33">
        <f t="shared" ref="G191:G198" si="11">SUM(E191:F191)</f>
        <v>0</v>
      </c>
      <c r="H191" s="22"/>
      <c r="I191" s="29"/>
    </row>
    <row r="192" spans="1:9">
      <c r="A192" s="29"/>
      <c r="B192" s="29" t="s">
        <v>539</v>
      </c>
      <c r="C192" s="29"/>
      <c r="D192" s="85" t="s">
        <v>3673</v>
      </c>
      <c r="E192" s="32"/>
      <c r="F192" s="32"/>
      <c r="G192" s="33">
        <f t="shared" si="11"/>
        <v>0</v>
      </c>
      <c r="H192" s="22"/>
      <c r="I192" s="29"/>
    </row>
    <row r="193" spans="1:9">
      <c r="A193" s="29"/>
      <c r="B193" s="29" t="s">
        <v>540</v>
      </c>
      <c r="C193" s="29"/>
      <c r="D193" s="85" t="s">
        <v>3674</v>
      </c>
      <c r="E193" s="32"/>
      <c r="F193" s="32"/>
      <c r="G193" s="33">
        <f t="shared" si="11"/>
        <v>0</v>
      </c>
      <c r="H193" s="22"/>
      <c r="I193" s="29"/>
    </row>
    <row r="194" spans="1:9">
      <c r="A194" s="29"/>
      <c r="B194" s="29" t="s">
        <v>541</v>
      </c>
      <c r="C194" s="29"/>
      <c r="D194" s="85" t="s">
        <v>3675</v>
      </c>
      <c r="E194" s="32"/>
      <c r="F194" s="32"/>
      <c r="G194" s="33">
        <f t="shared" si="11"/>
        <v>0</v>
      </c>
      <c r="H194" s="22"/>
      <c r="I194" s="29"/>
    </row>
    <row r="195" spans="1:9">
      <c r="A195" s="29"/>
      <c r="B195" s="29" t="s">
        <v>542</v>
      </c>
      <c r="C195" s="29"/>
      <c r="D195" s="85" t="s">
        <v>3676</v>
      </c>
      <c r="E195" s="32"/>
      <c r="F195" s="32"/>
      <c r="G195" s="33">
        <f t="shared" si="11"/>
        <v>0</v>
      </c>
      <c r="H195" s="22"/>
      <c r="I195" s="29"/>
    </row>
    <row r="196" spans="1:9">
      <c r="A196" s="29"/>
      <c r="B196" s="29" t="s">
        <v>543</v>
      </c>
      <c r="C196" s="29"/>
      <c r="D196" s="85" t="s">
        <v>2821</v>
      </c>
      <c r="E196" s="32"/>
      <c r="F196" s="32"/>
      <c r="G196" s="33">
        <f t="shared" si="11"/>
        <v>0</v>
      </c>
      <c r="H196" s="22"/>
      <c r="I196" s="29"/>
    </row>
    <row r="197" spans="1:9" ht="25.5">
      <c r="A197" s="29"/>
      <c r="B197" s="29" t="s">
        <v>544</v>
      </c>
      <c r="C197" s="29"/>
      <c r="D197" s="85" t="s">
        <v>3679</v>
      </c>
      <c r="E197" s="33">
        <f>SUM(E191:E196)</f>
        <v>0</v>
      </c>
      <c r="F197" s="33">
        <f>SUM(F191:F196)</f>
        <v>0</v>
      </c>
      <c r="G197" s="33">
        <f t="shared" si="11"/>
        <v>0</v>
      </c>
      <c r="H197" s="22"/>
      <c r="I197" s="29"/>
    </row>
    <row r="198" spans="1:9">
      <c r="A198" s="29"/>
      <c r="B198" s="29"/>
      <c r="C198" s="29"/>
      <c r="D198" s="142" t="s">
        <v>3680</v>
      </c>
      <c r="E198" s="33">
        <f>+E189+E197</f>
        <v>0</v>
      </c>
      <c r="F198" s="33">
        <f>+F189+F197</f>
        <v>0</v>
      </c>
      <c r="G198" s="33">
        <f t="shared" si="11"/>
        <v>0</v>
      </c>
      <c r="H198" s="57" t="s">
        <v>2654</v>
      </c>
      <c r="I198" s="29"/>
    </row>
    <row r="199" spans="1:9">
      <c r="A199" s="29"/>
      <c r="B199" s="29"/>
      <c r="C199" s="29" t="s">
        <v>440</v>
      </c>
      <c r="D199" s="22"/>
      <c r="E199" s="22"/>
      <c r="F199" s="22"/>
      <c r="G199" s="22"/>
      <c r="H199" s="22"/>
      <c r="I199" s="29"/>
    </row>
    <row r="200" spans="1:9">
      <c r="A200" s="29"/>
      <c r="B200" s="29"/>
      <c r="C200" s="29" t="s">
        <v>460</v>
      </c>
      <c r="D200" s="29"/>
      <c r="E200" s="29"/>
      <c r="F200" s="29"/>
      <c r="G200" s="29"/>
      <c r="H200" s="29"/>
      <c r="I200" s="29" t="s">
        <v>461</v>
      </c>
    </row>
  </sheetData>
  <sheetProtection algorithmName="SHA-512" hashValue="dgMNbC/iH2H96lPDiHbTC7kNoFcz5DL63eNOPoKLS1hOvf0K/G0DvQrbNxl85Eb+B6jI60BlqmJG4B9ygK87cQ==" saltValue="kxE7TazXeYogHCB18bJynQ==" spinCount="100000" sheet="1" objects="1" scenarios="1" formatColumns="0" formatRows="0"/>
  <dataValidations count="1">
    <dataValidation type="custom" allowBlank="1" showInputMessage="1" showErrorMessage="1" error="Please enter a numeric value upto 2 decimal places only" sqref="E159:G166 E151:G157 E91:G99 E82:G89 E25:G32 E17:G23 E191:G198 E183:G189 E125:G133 E116:G123 E57:G64 E49:G55">
      <formula1>AND(ISNUMBER(E17),IF(ISERR(FIND(".",E17)),TRUE,IF(LEN(E17)-FIND(".",E17)&lt;=2,TRUE,FALSE)))</formula1>
    </dataValidation>
  </dataValidations>
  <hyperlinks>
    <hyperlink ref="H32" tooltip="اظهار تفاصيل البند" display="اظهار تفاصيل البند"/>
    <hyperlink ref="H64" tooltip="اظهار تفاصيل البند" display="اظهار تفاصيل البند"/>
    <hyperlink ref="H99" tooltip="اظهار تفاصيل البند" display="اظهار تفاصيل البند"/>
    <hyperlink ref="H133" tooltip="اظهار تفاصيل البند" display="اظهار تفاصيل البند"/>
    <hyperlink ref="H166" tooltip="اظهار تفاصيل البند" display="اظهار تفاصيل البند"/>
    <hyperlink ref="H198" tooltip="اظهار تفاصيل البند" display="اظهار تفاصيل البند"/>
  </hyperlinks>
  <pageMargins left="0.7" right="0.7" top="0.75" bottom="0.75" header="0.3" footer="0.3"/>
  <drawing r:id="rId1"/>
  <legacyDrawing r:id="rId2"/>
  <controls>
    <mc:AlternateContent xmlns:mc="http://schemas.openxmlformats.org/markup-compatibility/2006">
      <mc:Choice Requires="x14">
        <control shapeId="12334" r:id="rId3" name="LegendBtn">
          <controlPr defaultSize="0" autoLine="0" r:id="rId4">
            <anchor>
              <from>
                <xdr:col>5</xdr:col>
                <xdr:colOff>476250</xdr:colOff>
                <xdr:row>0</xdr:row>
                <xdr:rowOff>123825</xdr:rowOff>
              </from>
              <to>
                <xdr:col>5</xdr:col>
                <xdr:colOff>1104900</xdr:colOff>
                <xdr:row>0</xdr:row>
                <xdr:rowOff>762000</xdr:rowOff>
              </to>
            </anchor>
          </controlPr>
        </control>
      </mc:Choice>
      <mc:Fallback>
        <control shapeId="12334" r:id="rId3" name="LegendBtn"/>
      </mc:Fallback>
    </mc:AlternateContent>
    <mc:AlternateContent xmlns:mc="http://schemas.openxmlformats.org/markup-compatibility/2006">
      <mc:Choice Requires="x14">
        <control shapeId="12333" r:id="rId5" name="HelpBtn">
          <controlPr defaultSize="0" autoLine="0" r:id="rId6">
            <anchor>
              <from>
                <xdr:col>4</xdr:col>
                <xdr:colOff>1162050</xdr:colOff>
                <xdr:row>0</xdr:row>
                <xdr:rowOff>123825</xdr:rowOff>
              </from>
              <to>
                <xdr:col>5</xdr:col>
                <xdr:colOff>285750</xdr:colOff>
                <xdr:row>0</xdr:row>
                <xdr:rowOff>762000</xdr:rowOff>
              </to>
            </anchor>
          </controlPr>
        </control>
      </mc:Choice>
      <mc:Fallback>
        <control shapeId="12333" r:id="rId5" name="HelpBtn"/>
      </mc:Fallback>
    </mc:AlternateContent>
    <mc:AlternateContent xmlns:mc="http://schemas.openxmlformats.org/markup-compatibility/2006">
      <mc:Choice Requires="x14">
        <control shapeId="12332" r:id="rId7" name="ToolboxBtn">
          <controlPr defaultSize="0" autoLine="0" r:id="rId8">
            <anchor>
              <from>
                <xdr:col>4</xdr:col>
                <xdr:colOff>333375</xdr:colOff>
                <xdr:row>0</xdr:row>
                <xdr:rowOff>123825</xdr:rowOff>
              </from>
              <to>
                <xdr:col>4</xdr:col>
                <xdr:colOff>971550</xdr:colOff>
                <xdr:row>0</xdr:row>
                <xdr:rowOff>762000</xdr:rowOff>
              </to>
            </anchor>
          </controlPr>
        </control>
      </mc:Choice>
      <mc:Fallback>
        <control shapeId="12332" r:id="rId7" name="ToolboxBtn"/>
      </mc:Fallback>
    </mc:AlternateContent>
    <mc:AlternateContent xmlns:mc="http://schemas.openxmlformats.org/markup-compatibility/2006">
      <mc:Choice Requires="x14">
        <control shapeId="12331" r:id="rId9" name="HomeBtn">
          <controlPr defaultSize="0" autoLine="0" r:id="rId10">
            <anchor>
              <from>
                <xdr:col>3</xdr:col>
                <xdr:colOff>2228850</xdr:colOff>
                <xdr:row>0</xdr:row>
                <xdr:rowOff>123825</xdr:rowOff>
              </from>
              <to>
                <xdr:col>4</xdr:col>
                <xdr:colOff>142875</xdr:colOff>
                <xdr:row>0</xdr:row>
                <xdr:rowOff>762000</xdr:rowOff>
              </to>
            </anchor>
          </controlPr>
        </control>
      </mc:Choice>
      <mc:Fallback>
        <control shapeId="12331" r:id="rId9" name="HomeBtn"/>
      </mc:Fallback>
    </mc:AlternateContent>
  </control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dimension ref="A1:DZ207"/>
  <sheetViews>
    <sheetView showGridLines="0" rightToLeft="1" topLeftCell="C1" workbookViewId="0">
      <pane ySplit="2" topLeftCell="A89" activePane="bottomLeft" state="frozen"/>
      <selection activeCell="C1" sqref="C1"/>
      <selection pane="bottomLeft" activeCell="A3" sqref="A3"/>
    </sheetView>
  </sheetViews>
  <sheetFormatPr defaultRowHeight="15"/>
  <cols>
    <col min="1" max="2" width="0" hidden="1" customWidth="1"/>
    <col min="3" max="3" width="3.7109375" customWidth="1"/>
    <col min="4" max="4" width="40.7109375" customWidth="1"/>
    <col min="5" max="7" width="22.7109375" customWidth="1"/>
    <col min="8" max="8" width="25.7109375" customWidth="1"/>
  </cols>
  <sheetData>
    <row r="1" spans="1:130" ht="80.099999999999994" customHeight="1">
      <c r="A1" s="34" t="s">
        <v>1622</v>
      </c>
      <c r="B1" s="22"/>
      <c r="C1" s="22"/>
      <c r="D1" s="22"/>
      <c r="E1" s="22"/>
      <c r="F1" s="22"/>
      <c r="G1" s="22"/>
      <c r="H1" s="22"/>
      <c r="I1" s="22"/>
    </row>
    <row r="2" spans="1:130" ht="24.95" customHeight="1">
      <c r="A2" s="54"/>
      <c r="B2" s="54"/>
      <c r="C2" s="54"/>
      <c r="D2" s="56" t="s">
        <v>3697</v>
      </c>
      <c r="E2" s="54"/>
      <c r="F2" s="54"/>
      <c r="G2" s="54"/>
      <c r="H2" s="54"/>
      <c r="I2" s="54"/>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row>
    <row r="3" spans="1:130">
      <c r="A3" s="22"/>
      <c r="B3" s="22"/>
      <c r="C3" s="22"/>
      <c r="D3" s="22"/>
      <c r="E3" s="22"/>
      <c r="F3" s="22"/>
      <c r="G3" s="22"/>
      <c r="H3" s="22"/>
      <c r="I3" s="22"/>
    </row>
    <row r="4" spans="1:130">
      <c r="A4" s="22"/>
      <c r="B4" s="22"/>
      <c r="C4" s="22"/>
      <c r="D4" s="22"/>
      <c r="E4" s="22"/>
      <c r="F4" s="22"/>
      <c r="G4" s="22"/>
      <c r="H4" s="22"/>
      <c r="I4" s="22"/>
    </row>
    <row r="5" spans="1:130" ht="30" customHeight="1">
      <c r="A5" s="29"/>
      <c r="B5" s="29" t="b">
        <v>1</v>
      </c>
      <c r="C5" s="34" t="s">
        <v>1623</v>
      </c>
      <c r="D5" s="29"/>
      <c r="E5" s="29"/>
      <c r="F5" s="29"/>
      <c r="G5" s="29"/>
      <c r="H5" s="29"/>
      <c r="I5" s="29"/>
    </row>
    <row r="6" spans="1:130" hidden="1">
      <c r="A6" s="29"/>
      <c r="B6" s="29"/>
      <c r="C6" s="29"/>
      <c r="D6" s="29"/>
      <c r="E6" s="29" t="s">
        <v>517</v>
      </c>
      <c r="F6" s="29" t="s">
        <v>517</v>
      </c>
      <c r="G6" s="29" t="s">
        <v>517</v>
      </c>
      <c r="H6" s="29"/>
      <c r="I6" s="29"/>
    </row>
    <row r="7" spans="1:130" hidden="1">
      <c r="A7" s="29"/>
      <c r="B7" s="29"/>
      <c r="C7" s="29"/>
      <c r="D7" s="29"/>
      <c r="E7" s="29" t="s">
        <v>518</v>
      </c>
      <c r="F7" s="29" t="s">
        <v>519</v>
      </c>
      <c r="G7" s="29"/>
      <c r="H7" s="29"/>
      <c r="I7" s="29"/>
    </row>
    <row r="8" spans="1:130">
      <c r="A8" s="29"/>
      <c r="B8" s="29"/>
      <c r="C8" s="29" t="s">
        <v>438</v>
      </c>
      <c r="D8" s="29" t="s">
        <v>442</v>
      </c>
      <c r="E8" s="29"/>
      <c r="F8" s="29"/>
      <c r="G8" s="29"/>
      <c r="H8" s="29" t="s">
        <v>440</v>
      </c>
      <c r="I8" s="29" t="s">
        <v>441</v>
      </c>
    </row>
    <row r="9" spans="1:130" ht="24.95" customHeight="1">
      <c r="A9" s="29"/>
      <c r="B9" s="29"/>
      <c r="C9" s="29" t="s">
        <v>439</v>
      </c>
      <c r="D9" s="73"/>
      <c r="E9" s="73" t="s">
        <v>520</v>
      </c>
      <c r="F9" s="73" t="s">
        <v>521</v>
      </c>
      <c r="G9" s="73" t="s">
        <v>474</v>
      </c>
      <c r="H9" s="22"/>
      <c r="I9" s="29"/>
    </row>
    <row r="10" spans="1:130" ht="25.5">
      <c r="A10" s="30"/>
      <c r="B10" s="30"/>
      <c r="C10" s="30" t="s">
        <v>443</v>
      </c>
      <c r="D10" s="24"/>
      <c r="E10" s="53" t="str">
        <f>TEXT(DATE(MID(E12,7,4),MID(E12,4,2),MID(E12,1,2)),"dd/MM/yyyy")&amp;" - "&amp;TEXT(DATE(MID(E13,7,4),MID(E13,4,2),MID(E13,1,2)),"dd/MM/yyyy")</f>
        <v>01/01/2019 - 31/03/2019</v>
      </c>
      <c r="F10" s="53" t="str">
        <f>TEXT(DATE(MID(F12,7,4),MID(F12,4,2),MID(F12,1,2)),"dd/MM/yyyy")&amp;" - "&amp;TEXT(DATE(MID(F13,7,4),MID(F13,4,2),MID(F13,1,2)),"dd/MM/yyyy")</f>
        <v>01/01/2019 - 31/03/2019</v>
      </c>
      <c r="G10" s="53" t="str">
        <f>TEXT(DATE(MID(G12,7,4),MID(G12,4,2),MID(G12,1,2)),"dd/MM/yyyy")&amp;" - "&amp;TEXT(DATE(MID(G13,7,4),MID(G13,4,2),MID(G13,1,2)),"dd/MM/yyyy")</f>
        <v>01/01/2019 - 31/03/2019</v>
      </c>
      <c r="H10" s="31"/>
      <c r="I10" s="30"/>
    </row>
    <row r="11" spans="1:130" ht="24.95" customHeight="1">
      <c r="A11" s="30"/>
      <c r="B11" s="30"/>
      <c r="C11" s="30" t="s">
        <v>444</v>
      </c>
      <c r="D11" s="24"/>
      <c r="E11" s="26" t="str">
        <f>StartUp!$E$8</f>
        <v>JOD</v>
      </c>
      <c r="F11" s="26" t="str">
        <f>StartUp!$E$8</f>
        <v>JOD</v>
      </c>
      <c r="G11" s="26" t="str">
        <f>StartUp!$E$8</f>
        <v>JOD</v>
      </c>
      <c r="H11" s="31"/>
      <c r="I11" s="30"/>
    </row>
    <row r="12" spans="1:130" ht="24.95" hidden="1" customHeight="1">
      <c r="A12" s="30"/>
      <c r="B12" s="30"/>
      <c r="C12" s="30" t="s">
        <v>445</v>
      </c>
      <c r="D12" s="27"/>
      <c r="E12" s="28" t="s">
        <v>429</v>
      </c>
      <c r="F12" s="28" t="s">
        <v>429</v>
      </c>
      <c r="G12" s="28" t="s">
        <v>429</v>
      </c>
      <c r="H12" s="31"/>
      <c r="I12" s="30"/>
    </row>
    <row r="13" spans="1:130" ht="24.95" hidden="1" customHeight="1">
      <c r="A13" s="30"/>
      <c r="B13" s="30"/>
      <c r="C13" s="30" t="s">
        <v>446</v>
      </c>
      <c r="D13" s="27"/>
      <c r="E13" s="28" t="s">
        <v>430</v>
      </c>
      <c r="F13" s="28" t="s">
        <v>430</v>
      </c>
      <c r="G13" s="28" t="s">
        <v>430</v>
      </c>
      <c r="H13" s="31"/>
      <c r="I13" s="30"/>
    </row>
    <row r="14" spans="1:130">
      <c r="A14" s="29"/>
      <c r="B14" s="29"/>
      <c r="C14" s="29" t="s">
        <v>440</v>
      </c>
      <c r="D14" s="22"/>
      <c r="E14" s="22"/>
      <c r="F14" s="22"/>
      <c r="G14" s="22"/>
      <c r="H14" s="22"/>
      <c r="I14" s="29"/>
    </row>
    <row r="15" spans="1:130" ht="25.5">
      <c r="A15" s="29"/>
      <c r="B15" s="29"/>
      <c r="C15" s="29"/>
      <c r="D15" s="82" t="s">
        <v>522</v>
      </c>
      <c r="E15" s="87"/>
      <c r="F15" s="87"/>
      <c r="G15" s="87"/>
      <c r="H15" s="22"/>
      <c r="I15" s="29"/>
    </row>
    <row r="16" spans="1:130" ht="25.5">
      <c r="A16" s="29"/>
      <c r="B16" s="29"/>
      <c r="C16" s="29"/>
      <c r="D16" s="139" t="s">
        <v>523</v>
      </c>
      <c r="E16" s="87"/>
      <c r="F16" s="87"/>
      <c r="G16" s="87"/>
      <c r="H16" s="22"/>
      <c r="I16" s="29"/>
    </row>
    <row r="17" spans="1:9" ht="25.5">
      <c r="A17" s="29"/>
      <c r="B17" s="29" t="s">
        <v>524</v>
      </c>
      <c r="C17" s="29"/>
      <c r="D17" s="85" t="s">
        <v>525</v>
      </c>
      <c r="E17" s="32"/>
      <c r="F17" s="32"/>
      <c r="G17" s="33">
        <f t="shared" ref="G17:G22" si="0">E17+F17</f>
        <v>0</v>
      </c>
      <c r="H17" s="22"/>
      <c r="I17" s="29"/>
    </row>
    <row r="18" spans="1:9">
      <c r="A18" s="29"/>
      <c r="B18" s="29" t="s">
        <v>526</v>
      </c>
      <c r="C18" s="29"/>
      <c r="D18" s="85" t="s">
        <v>527</v>
      </c>
      <c r="E18" s="32"/>
      <c r="F18" s="32"/>
      <c r="G18" s="33">
        <f t="shared" si="0"/>
        <v>0</v>
      </c>
      <c r="H18" s="22"/>
      <c r="I18" s="29"/>
    </row>
    <row r="19" spans="1:9">
      <c r="A19" s="29"/>
      <c r="B19" s="29" t="s">
        <v>528</v>
      </c>
      <c r="C19" s="29"/>
      <c r="D19" s="85" t="s">
        <v>529</v>
      </c>
      <c r="E19" s="32"/>
      <c r="F19" s="32"/>
      <c r="G19" s="33">
        <f t="shared" si="0"/>
        <v>0</v>
      </c>
      <c r="H19" s="22"/>
      <c r="I19" s="29"/>
    </row>
    <row r="20" spans="1:9">
      <c r="A20" s="29"/>
      <c r="B20" s="29" t="s">
        <v>530</v>
      </c>
      <c r="C20" s="29"/>
      <c r="D20" s="85" t="s">
        <v>531</v>
      </c>
      <c r="E20" s="32"/>
      <c r="F20" s="32"/>
      <c r="G20" s="33">
        <f t="shared" si="0"/>
        <v>0</v>
      </c>
      <c r="H20" s="22"/>
      <c r="I20" s="29"/>
    </row>
    <row r="21" spans="1:9">
      <c r="A21" s="29"/>
      <c r="B21" s="29" t="s">
        <v>532</v>
      </c>
      <c r="C21" s="29"/>
      <c r="D21" s="85" t="s">
        <v>533</v>
      </c>
      <c r="E21" s="32"/>
      <c r="F21" s="32"/>
      <c r="G21" s="33">
        <f t="shared" si="0"/>
        <v>0</v>
      </c>
      <c r="H21" s="22"/>
      <c r="I21" s="29"/>
    </row>
    <row r="22" spans="1:9">
      <c r="A22" s="29"/>
      <c r="B22" s="29" t="s">
        <v>534</v>
      </c>
      <c r="C22" s="29"/>
      <c r="D22" s="85" t="s">
        <v>509</v>
      </c>
      <c r="E22" s="32"/>
      <c r="F22" s="32"/>
      <c r="G22" s="33">
        <f t="shared" si="0"/>
        <v>0</v>
      </c>
      <c r="H22" s="22"/>
      <c r="I22" s="29"/>
    </row>
    <row r="23" spans="1:9" ht="25.5">
      <c r="A23" s="29"/>
      <c r="B23" s="29" t="s">
        <v>535</v>
      </c>
      <c r="C23" s="29"/>
      <c r="D23" s="85" t="s">
        <v>536</v>
      </c>
      <c r="E23" s="33">
        <f>SUM(E17:E22)</f>
        <v>0</v>
      </c>
      <c r="F23" s="33">
        <f>SUM(F17:F22)</f>
        <v>0</v>
      </c>
      <c r="G23" s="33">
        <f>SUM(G17:G22)</f>
        <v>0</v>
      </c>
      <c r="H23" s="22"/>
      <c r="I23" s="29"/>
    </row>
    <row r="24" spans="1:9" ht="25.5">
      <c r="A24" s="29"/>
      <c r="B24" s="29"/>
      <c r="C24" s="29"/>
      <c r="D24" s="139" t="s">
        <v>537</v>
      </c>
      <c r="E24" s="87"/>
      <c r="F24" s="87"/>
      <c r="G24" s="87"/>
      <c r="H24" s="22"/>
      <c r="I24" s="29"/>
    </row>
    <row r="25" spans="1:9" ht="25.5">
      <c r="A25" s="29"/>
      <c r="B25" s="29" t="s">
        <v>538</v>
      </c>
      <c r="C25" s="29"/>
      <c r="D25" s="85" t="s">
        <v>525</v>
      </c>
      <c r="E25" s="32"/>
      <c r="F25" s="32"/>
      <c r="G25" s="33">
        <f t="shared" ref="G25:G30" si="1">E25+F25</f>
        <v>0</v>
      </c>
      <c r="H25" s="22"/>
      <c r="I25" s="29"/>
    </row>
    <row r="26" spans="1:9">
      <c r="A26" s="29"/>
      <c r="B26" s="29" t="s">
        <v>539</v>
      </c>
      <c r="C26" s="29"/>
      <c r="D26" s="85" t="s">
        <v>527</v>
      </c>
      <c r="E26" s="32"/>
      <c r="F26" s="32"/>
      <c r="G26" s="33">
        <f t="shared" si="1"/>
        <v>0</v>
      </c>
      <c r="H26" s="22"/>
      <c r="I26" s="29"/>
    </row>
    <row r="27" spans="1:9">
      <c r="A27" s="29"/>
      <c r="B27" s="29" t="s">
        <v>540</v>
      </c>
      <c r="C27" s="29"/>
      <c r="D27" s="85" t="s">
        <v>529</v>
      </c>
      <c r="E27" s="32"/>
      <c r="F27" s="32"/>
      <c r="G27" s="33">
        <f t="shared" si="1"/>
        <v>0</v>
      </c>
      <c r="H27" s="22"/>
      <c r="I27" s="29"/>
    </row>
    <row r="28" spans="1:9">
      <c r="A28" s="29"/>
      <c r="B28" s="29" t="s">
        <v>541</v>
      </c>
      <c r="C28" s="29"/>
      <c r="D28" s="85" t="s">
        <v>531</v>
      </c>
      <c r="E28" s="32"/>
      <c r="F28" s="32"/>
      <c r="G28" s="33">
        <f t="shared" si="1"/>
        <v>0</v>
      </c>
      <c r="H28" s="22"/>
      <c r="I28" s="29"/>
    </row>
    <row r="29" spans="1:9">
      <c r="A29" s="29"/>
      <c r="B29" s="29" t="s">
        <v>542</v>
      </c>
      <c r="C29" s="29"/>
      <c r="D29" s="85" t="s">
        <v>533</v>
      </c>
      <c r="E29" s="32"/>
      <c r="F29" s="32"/>
      <c r="G29" s="33">
        <f t="shared" si="1"/>
        <v>0</v>
      </c>
      <c r="H29" s="22"/>
      <c r="I29" s="29"/>
    </row>
    <row r="30" spans="1:9">
      <c r="A30" s="29"/>
      <c r="B30" s="29" t="s">
        <v>543</v>
      </c>
      <c r="C30" s="29"/>
      <c r="D30" s="85" t="s">
        <v>509</v>
      </c>
      <c r="E30" s="32"/>
      <c r="F30" s="32"/>
      <c r="G30" s="33">
        <f t="shared" si="1"/>
        <v>0</v>
      </c>
      <c r="H30" s="22"/>
      <c r="I30" s="29"/>
    </row>
    <row r="31" spans="1:9" ht="25.5">
      <c r="A31" s="29"/>
      <c r="B31" s="29" t="s">
        <v>544</v>
      </c>
      <c r="C31" s="29"/>
      <c r="D31" s="85" t="s">
        <v>545</v>
      </c>
      <c r="E31" s="33">
        <f>SUM(E25:E30)</f>
        <v>0</v>
      </c>
      <c r="F31" s="33">
        <f>SUM(F25:F30)</f>
        <v>0</v>
      </c>
      <c r="G31" s="33">
        <f>SUM(G25:G30)</f>
        <v>0</v>
      </c>
      <c r="H31" s="22"/>
      <c r="I31" s="29"/>
    </row>
    <row r="32" spans="1:9" ht="25.5">
      <c r="A32" s="29"/>
      <c r="B32" s="29"/>
      <c r="C32" s="29"/>
      <c r="D32" s="142" t="s">
        <v>546</v>
      </c>
      <c r="E32" s="33">
        <f>E23+E31</f>
        <v>0</v>
      </c>
      <c r="F32" s="33">
        <f>F23+F31</f>
        <v>0</v>
      </c>
      <c r="G32" s="33">
        <f>G23+G31</f>
        <v>0</v>
      </c>
      <c r="H32" s="57" t="s">
        <v>2654</v>
      </c>
      <c r="I32" s="29"/>
    </row>
    <row r="33" spans="1:9" hidden="1">
      <c r="A33" s="29"/>
      <c r="B33" s="29"/>
      <c r="C33" s="29" t="s">
        <v>440</v>
      </c>
      <c r="D33" s="22"/>
      <c r="E33" s="22"/>
      <c r="F33" s="22"/>
      <c r="G33" s="22"/>
      <c r="H33" s="22"/>
      <c r="I33" s="29"/>
    </row>
    <row r="34" spans="1:9" hidden="1">
      <c r="A34" s="29"/>
      <c r="B34" s="29"/>
      <c r="C34" s="29" t="s">
        <v>460</v>
      </c>
      <c r="D34" s="29"/>
      <c r="E34" s="29"/>
      <c r="F34" s="29"/>
      <c r="G34" s="29"/>
      <c r="H34" s="29"/>
      <c r="I34" s="29" t="s">
        <v>461</v>
      </c>
    </row>
    <row r="35" spans="1:9" hidden="1">
      <c r="A35" s="22"/>
      <c r="B35" s="22"/>
      <c r="C35" s="22"/>
      <c r="D35" s="22"/>
      <c r="E35" s="22"/>
      <c r="F35" s="22"/>
      <c r="G35" s="22"/>
      <c r="H35" s="22"/>
      <c r="I35" s="22"/>
    </row>
    <row r="36" spans="1:9" hidden="1">
      <c r="A36" s="22"/>
      <c r="B36" s="22"/>
      <c r="C36" s="22"/>
      <c r="D36" s="22"/>
      <c r="E36" s="22"/>
      <c r="F36" s="22"/>
      <c r="G36" s="22"/>
      <c r="H36" s="22"/>
      <c r="I36" s="22"/>
    </row>
    <row r="37" spans="1:9" ht="24.95" customHeight="1">
      <c r="A37" s="29"/>
      <c r="B37" s="29" t="b">
        <v>1</v>
      </c>
      <c r="C37" s="34" t="s">
        <v>2508</v>
      </c>
      <c r="D37" s="29"/>
      <c r="E37" s="29"/>
      <c r="F37" s="29"/>
      <c r="G37" s="29"/>
      <c r="H37" s="29"/>
      <c r="I37" s="29"/>
    </row>
    <row r="38" spans="1:9" hidden="1">
      <c r="A38" s="29"/>
      <c r="B38" s="29"/>
      <c r="C38" s="29"/>
      <c r="D38" s="29"/>
      <c r="E38" s="29" t="s">
        <v>517</v>
      </c>
      <c r="F38" s="29" t="s">
        <v>517</v>
      </c>
      <c r="G38" s="29" t="s">
        <v>517</v>
      </c>
      <c r="H38" s="29"/>
      <c r="I38" s="29"/>
    </row>
    <row r="39" spans="1:9" hidden="1">
      <c r="A39" s="29"/>
      <c r="B39" s="29"/>
      <c r="C39" s="29"/>
      <c r="D39" s="29"/>
      <c r="E39" s="29" t="s">
        <v>2524</v>
      </c>
      <c r="F39" s="29" t="s">
        <v>2525</v>
      </c>
      <c r="G39" s="29" t="s">
        <v>2520</v>
      </c>
      <c r="H39" s="29"/>
      <c r="I39" s="29"/>
    </row>
    <row r="40" spans="1:9">
      <c r="A40" s="29"/>
      <c r="B40" s="29"/>
      <c r="C40" s="29" t="s">
        <v>438</v>
      </c>
      <c r="D40" s="29" t="s">
        <v>442</v>
      </c>
      <c r="E40" s="29"/>
      <c r="F40" s="29"/>
      <c r="G40" s="29"/>
      <c r="H40" s="29" t="s">
        <v>440</v>
      </c>
      <c r="I40" s="29" t="s">
        <v>441</v>
      </c>
    </row>
    <row r="41" spans="1:9" ht="24.95" customHeight="1">
      <c r="A41" s="29"/>
      <c r="B41" s="29"/>
      <c r="C41" s="29" t="s">
        <v>439</v>
      </c>
      <c r="D41" s="73"/>
      <c r="E41" s="73" t="s">
        <v>520</v>
      </c>
      <c r="F41" s="73" t="s">
        <v>521</v>
      </c>
      <c r="G41" s="73" t="s">
        <v>474</v>
      </c>
      <c r="H41" s="22"/>
      <c r="I41" s="29"/>
    </row>
    <row r="42" spans="1:9" ht="25.5">
      <c r="A42" s="30"/>
      <c r="B42" s="30"/>
      <c r="C42" s="30" t="s">
        <v>443</v>
      </c>
      <c r="D42" s="24"/>
      <c r="E42" s="53" t="str">
        <f>TEXT(DATE(MID(E45,7,4),MID(E45,4,2),MID(E45,1,2)),"dd/MM/yyyy")&amp;" - "&amp;TEXT(DATE(MID(E46,7,4),MID(E46,4,2),MID(E46,1,2)),"dd/MM/yyyy")</f>
        <v>01/01/2018 - 31/12/2018</v>
      </c>
      <c r="F42" s="53" t="str">
        <f>TEXT(DATE(MID(F45,7,4),MID(F45,4,2),MID(F45,1,2)),"dd/MM/yyyy")&amp;" - "&amp;TEXT(DATE(MID(F46,7,4),MID(F46,4,2),MID(F46,1,2)),"dd/MM/yyyy")</f>
        <v>01/01/2018 - 31/12/2018</v>
      </c>
      <c r="G42" s="53" t="str">
        <f>TEXT(DATE(MID(G45,7,4),MID(G45,4,2),MID(G45,1,2)),"dd/MM/yyyy")&amp;" - "&amp;TEXT(DATE(MID(G46,7,4),MID(G46,4,2),MID(G46,1,2)),"dd/MM/yyyy")</f>
        <v>01/01/2018 - 31/12/2018</v>
      </c>
      <c r="H42" s="31"/>
      <c r="I42" s="30"/>
    </row>
    <row r="43" spans="1:9" ht="24.95" customHeight="1">
      <c r="A43" s="30"/>
      <c r="B43" s="30"/>
      <c r="C43" s="30" t="s">
        <v>444</v>
      </c>
      <c r="D43" s="24"/>
      <c r="E43" s="26" t="str">
        <f>StartUp!$E$8</f>
        <v>JOD</v>
      </c>
      <c r="F43" s="26" t="str">
        <f>StartUp!$E$8</f>
        <v>JOD</v>
      </c>
      <c r="G43" s="26" t="str">
        <f>StartUp!$E$8</f>
        <v>JOD</v>
      </c>
      <c r="H43" s="31"/>
      <c r="I43" s="30"/>
    </row>
    <row r="44" spans="1:9" ht="24.95" customHeight="1">
      <c r="A44" s="30"/>
      <c r="B44" s="30" t="s">
        <v>2519</v>
      </c>
      <c r="C44" s="30" t="s">
        <v>473</v>
      </c>
      <c r="D44" s="158"/>
      <c r="E44" s="70" t="s">
        <v>3330</v>
      </c>
      <c r="F44" s="70" t="s">
        <v>3330</v>
      </c>
      <c r="G44" s="70" t="s">
        <v>3330</v>
      </c>
      <c r="H44" s="31"/>
      <c r="I44" s="30"/>
    </row>
    <row r="45" spans="1:9" ht="24.95" hidden="1" customHeight="1">
      <c r="A45" s="30"/>
      <c r="B45" s="30"/>
      <c r="C45" s="30" t="s">
        <v>445</v>
      </c>
      <c r="D45" s="27"/>
      <c r="E45" s="28" t="s">
        <v>435</v>
      </c>
      <c r="F45" s="28" t="s">
        <v>435</v>
      </c>
      <c r="G45" s="28" t="s">
        <v>435</v>
      </c>
      <c r="H45" s="31"/>
      <c r="I45" s="30"/>
    </row>
    <row r="46" spans="1:9" ht="24.95" hidden="1" customHeight="1">
      <c r="A46" s="30"/>
      <c r="B46" s="30"/>
      <c r="C46" s="30" t="s">
        <v>446</v>
      </c>
      <c r="D46" s="27"/>
      <c r="E46" s="28" t="s">
        <v>2468</v>
      </c>
      <c r="F46" s="28" t="s">
        <v>2468</v>
      </c>
      <c r="G46" s="28" t="s">
        <v>2468</v>
      </c>
      <c r="H46" s="31"/>
      <c r="I46" s="30"/>
    </row>
    <row r="47" spans="1:9">
      <c r="A47" s="29"/>
      <c r="B47" s="29"/>
      <c r="C47" s="29" t="s">
        <v>440</v>
      </c>
      <c r="D47" s="22"/>
      <c r="E47" s="22"/>
      <c r="F47" s="22"/>
      <c r="G47" s="22"/>
      <c r="H47" s="22"/>
      <c r="I47" s="29"/>
    </row>
    <row r="48" spans="1:9" ht="25.5">
      <c r="A48" s="29"/>
      <c r="B48" s="29"/>
      <c r="C48" s="29"/>
      <c r="D48" s="82" t="s">
        <v>522</v>
      </c>
      <c r="E48" s="87"/>
      <c r="F48" s="87"/>
      <c r="G48" s="87"/>
      <c r="H48" s="22"/>
      <c r="I48" s="29"/>
    </row>
    <row r="49" spans="1:9" ht="25.5">
      <c r="A49" s="29"/>
      <c r="B49" s="29"/>
      <c r="C49" s="29"/>
      <c r="D49" s="139" t="s">
        <v>523</v>
      </c>
      <c r="E49" s="87"/>
      <c r="F49" s="87"/>
      <c r="G49" s="87"/>
      <c r="H49" s="22"/>
      <c r="I49" s="29"/>
    </row>
    <row r="50" spans="1:9" ht="25.5">
      <c r="A50" s="29"/>
      <c r="B50" s="29" t="s">
        <v>524</v>
      </c>
      <c r="C50" s="29"/>
      <c r="D50" s="85" t="s">
        <v>525</v>
      </c>
      <c r="E50" s="32"/>
      <c r="F50" s="32"/>
      <c r="G50" s="33">
        <f t="shared" ref="G50:G55" si="2">E50+F50</f>
        <v>0</v>
      </c>
      <c r="H50" s="22"/>
      <c r="I50" s="29"/>
    </row>
    <row r="51" spans="1:9">
      <c r="A51" s="29"/>
      <c r="B51" s="29" t="s">
        <v>526</v>
      </c>
      <c r="C51" s="29"/>
      <c r="D51" s="85" t="s">
        <v>527</v>
      </c>
      <c r="E51" s="32"/>
      <c r="F51" s="32"/>
      <c r="G51" s="33">
        <f t="shared" si="2"/>
        <v>0</v>
      </c>
      <c r="H51" s="22"/>
      <c r="I51" s="29"/>
    </row>
    <row r="52" spans="1:9">
      <c r="A52" s="29"/>
      <c r="B52" s="29" t="s">
        <v>528</v>
      </c>
      <c r="C52" s="29"/>
      <c r="D52" s="85" t="s">
        <v>529</v>
      </c>
      <c r="E52" s="32"/>
      <c r="F52" s="32"/>
      <c r="G52" s="33">
        <f t="shared" si="2"/>
        <v>0</v>
      </c>
      <c r="H52" s="22"/>
      <c r="I52" s="29"/>
    </row>
    <row r="53" spans="1:9">
      <c r="A53" s="29"/>
      <c r="B53" s="29" t="s">
        <v>530</v>
      </c>
      <c r="C53" s="29"/>
      <c r="D53" s="85" t="s">
        <v>531</v>
      </c>
      <c r="E53" s="32"/>
      <c r="F53" s="32"/>
      <c r="G53" s="33">
        <f t="shared" si="2"/>
        <v>0</v>
      </c>
      <c r="H53" s="22"/>
      <c r="I53" s="29"/>
    </row>
    <row r="54" spans="1:9">
      <c r="A54" s="29"/>
      <c r="B54" s="29" t="s">
        <v>532</v>
      </c>
      <c r="C54" s="29"/>
      <c r="D54" s="85" t="s">
        <v>533</v>
      </c>
      <c r="E54" s="32"/>
      <c r="F54" s="32"/>
      <c r="G54" s="33">
        <f t="shared" si="2"/>
        <v>0</v>
      </c>
      <c r="H54" s="22"/>
      <c r="I54" s="29"/>
    </row>
    <row r="55" spans="1:9">
      <c r="A55" s="29"/>
      <c r="B55" s="29" t="s">
        <v>534</v>
      </c>
      <c r="C55" s="29"/>
      <c r="D55" s="85" t="s">
        <v>509</v>
      </c>
      <c r="E55" s="32"/>
      <c r="F55" s="32"/>
      <c r="G55" s="33">
        <f t="shared" si="2"/>
        <v>0</v>
      </c>
      <c r="H55" s="22"/>
      <c r="I55" s="29"/>
    </row>
    <row r="56" spans="1:9" ht="25.5">
      <c r="A56" s="29"/>
      <c r="B56" s="29" t="s">
        <v>535</v>
      </c>
      <c r="C56" s="29"/>
      <c r="D56" s="85" t="s">
        <v>536</v>
      </c>
      <c r="E56" s="33">
        <f>SUM(E50:E55)</f>
        <v>0</v>
      </c>
      <c r="F56" s="33">
        <f>SUM(F50:F55)</f>
        <v>0</v>
      </c>
      <c r="G56" s="33">
        <f>SUM(G50:G55)</f>
        <v>0</v>
      </c>
      <c r="H56" s="22"/>
      <c r="I56" s="29"/>
    </row>
    <row r="57" spans="1:9" ht="25.5">
      <c r="A57" s="29"/>
      <c r="B57" s="29"/>
      <c r="C57" s="29"/>
      <c r="D57" s="139" t="s">
        <v>537</v>
      </c>
      <c r="E57" s="87"/>
      <c r="F57" s="87"/>
      <c r="G57" s="87"/>
      <c r="H57" s="22"/>
      <c r="I57" s="29"/>
    </row>
    <row r="58" spans="1:9" ht="25.5">
      <c r="A58" s="29"/>
      <c r="B58" s="29" t="s">
        <v>538</v>
      </c>
      <c r="C58" s="29"/>
      <c r="D58" s="85" t="s">
        <v>525</v>
      </c>
      <c r="E58" s="32"/>
      <c r="F58" s="32"/>
      <c r="G58" s="33">
        <f t="shared" ref="G58:G63" si="3">E58+F58</f>
        <v>0</v>
      </c>
      <c r="H58" s="22"/>
      <c r="I58" s="29"/>
    </row>
    <row r="59" spans="1:9">
      <c r="A59" s="29"/>
      <c r="B59" s="29" t="s">
        <v>539</v>
      </c>
      <c r="C59" s="29"/>
      <c r="D59" s="85" t="s">
        <v>527</v>
      </c>
      <c r="E59" s="32"/>
      <c r="F59" s="32"/>
      <c r="G59" s="33">
        <f t="shared" si="3"/>
        <v>0</v>
      </c>
      <c r="H59" s="22"/>
      <c r="I59" s="29"/>
    </row>
    <row r="60" spans="1:9">
      <c r="A60" s="29"/>
      <c r="B60" s="29" t="s">
        <v>540</v>
      </c>
      <c r="C60" s="29"/>
      <c r="D60" s="85" t="s">
        <v>529</v>
      </c>
      <c r="E60" s="32"/>
      <c r="F60" s="32"/>
      <c r="G60" s="33">
        <f t="shared" si="3"/>
        <v>0</v>
      </c>
      <c r="H60" s="22"/>
      <c r="I60" s="29"/>
    </row>
    <row r="61" spans="1:9">
      <c r="A61" s="29"/>
      <c r="B61" s="29" t="s">
        <v>541</v>
      </c>
      <c r="C61" s="29"/>
      <c r="D61" s="85" t="s">
        <v>531</v>
      </c>
      <c r="E61" s="32"/>
      <c r="F61" s="32"/>
      <c r="G61" s="33">
        <f t="shared" si="3"/>
        <v>0</v>
      </c>
      <c r="H61" s="22"/>
      <c r="I61" s="29"/>
    </row>
    <row r="62" spans="1:9">
      <c r="A62" s="29"/>
      <c r="B62" s="29" t="s">
        <v>542</v>
      </c>
      <c r="C62" s="29"/>
      <c r="D62" s="85" t="s">
        <v>533</v>
      </c>
      <c r="E62" s="32"/>
      <c r="F62" s="32"/>
      <c r="G62" s="33">
        <f t="shared" si="3"/>
        <v>0</v>
      </c>
      <c r="H62" s="22"/>
      <c r="I62" s="29"/>
    </row>
    <row r="63" spans="1:9">
      <c r="A63" s="29"/>
      <c r="B63" s="29" t="s">
        <v>543</v>
      </c>
      <c r="C63" s="29"/>
      <c r="D63" s="85" t="s">
        <v>509</v>
      </c>
      <c r="E63" s="32"/>
      <c r="F63" s="32"/>
      <c r="G63" s="33">
        <f t="shared" si="3"/>
        <v>0</v>
      </c>
      <c r="H63" s="22"/>
      <c r="I63" s="29"/>
    </row>
    <row r="64" spans="1:9" ht="25.5">
      <c r="A64" s="29"/>
      <c r="B64" s="29" t="s">
        <v>544</v>
      </c>
      <c r="C64" s="29"/>
      <c r="D64" s="85" t="s">
        <v>545</v>
      </c>
      <c r="E64" s="33">
        <f>SUM(E58:E63)</f>
        <v>0</v>
      </c>
      <c r="F64" s="33">
        <f>SUM(F58:F63)</f>
        <v>0</v>
      </c>
      <c r="G64" s="33">
        <f>SUM(G58:G63)</f>
        <v>0</v>
      </c>
      <c r="H64" s="22"/>
      <c r="I64" s="29"/>
    </row>
    <row r="65" spans="1:9" ht="25.5">
      <c r="A65" s="29"/>
      <c r="B65" s="29"/>
      <c r="C65" s="29"/>
      <c r="D65" s="142" t="s">
        <v>546</v>
      </c>
      <c r="E65" s="33">
        <f>E56+E64</f>
        <v>0</v>
      </c>
      <c r="F65" s="33">
        <f>F56+F64</f>
        <v>0</v>
      </c>
      <c r="G65" s="33">
        <f>G56+G64</f>
        <v>0</v>
      </c>
      <c r="H65" s="57" t="s">
        <v>2654</v>
      </c>
      <c r="I65" s="29"/>
    </row>
    <row r="66" spans="1:9" hidden="1">
      <c r="A66" s="29"/>
      <c r="B66" s="29"/>
      <c r="C66" s="29" t="s">
        <v>440</v>
      </c>
      <c r="D66" s="22"/>
      <c r="E66" s="22"/>
      <c r="F66" s="22"/>
      <c r="G66" s="22"/>
      <c r="H66" s="22"/>
      <c r="I66" s="29"/>
    </row>
    <row r="67" spans="1:9" hidden="1">
      <c r="A67" s="29"/>
      <c r="B67" s="29"/>
      <c r="C67" s="29" t="s">
        <v>460</v>
      </c>
      <c r="D67" s="29"/>
      <c r="E67" s="29"/>
      <c r="F67" s="29"/>
      <c r="G67" s="29"/>
      <c r="H67" s="29"/>
      <c r="I67" s="29" t="s">
        <v>461</v>
      </c>
    </row>
    <row r="68" spans="1:9" hidden="1">
      <c r="A68" s="22"/>
      <c r="B68" s="22"/>
      <c r="C68" s="22"/>
      <c r="D68" s="22"/>
      <c r="E68" s="22"/>
      <c r="F68" s="22"/>
      <c r="G68" s="22"/>
      <c r="H68" s="22"/>
      <c r="I68" s="22"/>
    </row>
    <row r="69" spans="1:9" hidden="1">
      <c r="A69" s="22"/>
      <c r="B69" s="22"/>
      <c r="C69" s="22"/>
      <c r="D69" s="22"/>
      <c r="E69" s="22"/>
      <c r="F69" s="22"/>
      <c r="G69" s="22"/>
      <c r="H69" s="22"/>
      <c r="I69" s="22"/>
    </row>
    <row r="70" spans="1:9" hidden="1">
      <c r="A70" s="22"/>
      <c r="B70" s="22"/>
      <c r="C70" s="22"/>
      <c r="D70" s="22"/>
      <c r="E70" s="22"/>
      <c r="F70" s="22"/>
      <c r="G70" s="22"/>
      <c r="H70" s="22"/>
      <c r="I70" s="22"/>
    </row>
    <row r="71" spans="1:9" ht="30" customHeight="1">
      <c r="A71" s="29"/>
      <c r="B71" s="29" t="b">
        <v>1</v>
      </c>
      <c r="C71" s="34" t="s">
        <v>1624</v>
      </c>
      <c r="D71" s="29"/>
      <c r="E71" s="29"/>
      <c r="F71" s="29"/>
      <c r="G71" s="29"/>
      <c r="H71" s="29"/>
      <c r="I71" s="29"/>
    </row>
    <row r="72" spans="1:9" hidden="1">
      <c r="A72" s="29"/>
      <c r="B72" s="29"/>
      <c r="C72" s="29"/>
      <c r="D72" s="29"/>
      <c r="E72" s="29" t="s">
        <v>547</v>
      </c>
      <c r="F72" s="29" t="s">
        <v>547</v>
      </c>
      <c r="G72" s="29" t="s">
        <v>547</v>
      </c>
      <c r="H72" s="29"/>
      <c r="I72" s="29"/>
    </row>
    <row r="73" spans="1:9" hidden="1">
      <c r="A73" s="29"/>
      <c r="B73" s="29"/>
      <c r="C73" s="29"/>
      <c r="D73" s="29"/>
      <c r="E73" s="29" t="s">
        <v>518</v>
      </c>
      <c r="F73" s="29" t="s">
        <v>519</v>
      </c>
      <c r="G73" s="29"/>
      <c r="H73" s="29"/>
      <c r="I73" s="29"/>
    </row>
    <row r="74" spans="1:9">
      <c r="A74" s="29"/>
      <c r="B74" s="29"/>
      <c r="C74" s="29" t="s">
        <v>438</v>
      </c>
      <c r="D74" s="29" t="s">
        <v>442</v>
      </c>
      <c r="E74" s="29"/>
      <c r="F74" s="29"/>
      <c r="G74" s="29"/>
      <c r="H74" s="29" t="s">
        <v>440</v>
      </c>
      <c r="I74" s="29" t="s">
        <v>441</v>
      </c>
    </row>
    <row r="75" spans="1:9" ht="24.95" customHeight="1">
      <c r="A75" s="29"/>
      <c r="B75" s="29"/>
      <c r="C75" s="29" t="s">
        <v>439</v>
      </c>
      <c r="D75" s="73"/>
      <c r="E75" s="73" t="s">
        <v>520</v>
      </c>
      <c r="F75" s="73" t="s">
        <v>521</v>
      </c>
      <c r="G75" s="73" t="s">
        <v>474</v>
      </c>
      <c r="H75" s="22"/>
      <c r="I75" s="29"/>
    </row>
    <row r="76" spans="1:9" ht="25.5">
      <c r="A76" s="30"/>
      <c r="B76" s="30"/>
      <c r="C76" s="30" t="s">
        <v>443</v>
      </c>
      <c r="D76" s="24"/>
      <c r="E76" s="53" t="str">
        <f>TEXT(DATE(MID(E78,7,4),MID(E78,4,2),MID(E78,1,2)),"dd/MM/yyyy")&amp;" - "&amp;TEXT(DATE(MID(E79,7,4),MID(E79,4,2),MID(E79,1,2)),"dd/MM/yyyy")</f>
        <v>01/01/2019 - 31/03/2019</v>
      </c>
      <c r="F76" s="53" t="str">
        <f>TEXT(DATE(MID(F78,7,4),MID(F78,4,2),MID(F78,1,2)),"dd/MM/yyyy")&amp;" - "&amp;TEXT(DATE(MID(F79,7,4),MID(F79,4,2),MID(F79,1,2)),"dd/MM/yyyy")</f>
        <v>01/01/2019 - 31/03/2019</v>
      </c>
      <c r="G76" s="53" t="str">
        <f>TEXT(DATE(MID(G78,7,4),MID(G78,4,2),MID(G78,1,2)),"dd/MM/yyyy")&amp;" - "&amp;TEXT(DATE(MID(G79,7,4),MID(G79,4,2),MID(G79,1,2)),"dd/MM/yyyy")</f>
        <v>01/01/2019 - 31/03/2019</v>
      </c>
      <c r="H76" s="31"/>
      <c r="I76" s="30"/>
    </row>
    <row r="77" spans="1:9" ht="24.95" customHeight="1">
      <c r="A77" s="30"/>
      <c r="B77" s="30"/>
      <c r="C77" s="30" t="s">
        <v>444</v>
      </c>
      <c r="D77" s="24"/>
      <c r="E77" s="26" t="str">
        <f>StartUp!$E$8</f>
        <v>JOD</v>
      </c>
      <c r="F77" s="26" t="str">
        <f>StartUp!$E$8</f>
        <v>JOD</v>
      </c>
      <c r="G77" s="26" t="str">
        <f>StartUp!$E$8</f>
        <v>JOD</v>
      </c>
      <c r="H77" s="31"/>
      <c r="I77" s="30"/>
    </row>
    <row r="78" spans="1:9" ht="24.95" hidden="1" customHeight="1">
      <c r="A78" s="30"/>
      <c r="B78" s="30"/>
      <c r="C78" s="30" t="s">
        <v>445</v>
      </c>
      <c r="D78" s="27"/>
      <c r="E78" s="28" t="s">
        <v>429</v>
      </c>
      <c r="F78" s="28" t="s">
        <v>429</v>
      </c>
      <c r="G78" s="28" t="s">
        <v>429</v>
      </c>
      <c r="H78" s="31"/>
      <c r="I78" s="30"/>
    </row>
    <row r="79" spans="1:9" ht="24.95" hidden="1" customHeight="1">
      <c r="A79" s="30"/>
      <c r="B79" s="30"/>
      <c r="C79" s="30" t="s">
        <v>446</v>
      </c>
      <c r="D79" s="27"/>
      <c r="E79" s="28" t="s">
        <v>430</v>
      </c>
      <c r="F79" s="28" t="s">
        <v>430</v>
      </c>
      <c r="G79" s="28" t="s">
        <v>430</v>
      </c>
      <c r="H79" s="31"/>
      <c r="I79" s="30"/>
    </row>
    <row r="80" spans="1:9">
      <c r="A80" s="29"/>
      <c r="B80" s="29"/>
      <c r="C80" s="29" t="s">
        <v>440</v>
      </c>
      <c r="D80" s="22"/>
      <c r="E80" s="22"/>
      <c r="F80" s="22"/>
      <c r="G80" s="22"/>
      <c r="H80" s="22"/>
      <c r="I80" s="29"/>
    </row>
    <row r="81" spans="1:9" ht="38.25">
      <c r="A81" s="29"/>
      <c r="B81" s="29"/>
      <c r="C81" s="29"/>
      <c r="D81" s="82" t="s">
        <v>548</v>
      </c>
      <c r="E81" s="87"/>
      <c r="F81" s="87"/>
      <c r="G81" s="87"/>
      <c r="H81" s="22"/>
      <c r="I81" s="29"/>
    </row>
    <row r="82" spans="1:9" ht="38.25">
      <c r="A82" s="29"/>
      <c r="B82" s="29"/>
      <c r="C82" s="29"/>
      <c r="D82" s="139" t="s">
        <v>549</v>
      </c>
      <c r="E82" s="87"/>
      <c r="F82" s="87"/>
      <c r="G82" s="87"/>
      <c r="H82" s="22"/>
      <c r="I82" s="29"/>
    </row>
    <row r="83" spans="1:9" ht="25.5">
      <c r="A83" s="29"/>
      <c r="B83" s="29" t="s">
        <v>524</v>
      </c>
      <c r="C83" s="29"/>
      <c r="D83" s="85" t="s">
        <v>525</v>
      </c>
      <c r="E83" s="32"/>
      <c r="F83" s="32"/>
      <c r="G83" s="33">
        <f t="shared" ref="G83:G88" si="4">E83+F83</f>
        <v>0</v>
      </c>
      <c r="H83" s="22"/>
      <c r="I83" s="29"/>
    </row>
    <row r="84" spans="1:9">
      <c r="A84" s="29"/>
      <c r="B84" s="29" t="s">
        <v>526</v>
      </c>
      <c r="C84" s="29"/>
      <c r="D84" s="85" t="s">
        <v>527</v>
      </c>
      <c r="E84" s="32"/>
      <c r="F84" s="32"/>
      <c r="G84" s="33">
        <f t="shared" si="4"/>
        <v>0</v>
      </c>
      <c r="H84" s="22"/>
      <c r="I84" s="29"/>
    </row>
    <row r="85" spans="1:9">
      <c r="A85" s="29"/>
      <c r="B85" s="29" t="s">
        <v>528</v>
      </c>
      <c r="C85" s="29"/>
      <c r="D85" s="85" t="s">
        <v>529</v>
      </c>
      <c r="E85" s="32"/>
      <c r="F85" s="32"/>
      <c r="G85" s="33">
        <f t="shared" si="4"/>
        <v>0</v>
      </c>
      <c r="H85" s="22"/>
      <c r="I85" s="29"/>
    </row>
    <row r="86" spans="1:9">
      <c r="A86" s="29"/>
      <c r="B86" s="29" t="s">
        <v>530</v>
      </c>
      <c r="C86" s="29"/>
      <c r="D86" s="85" t="s">
        <v>531</v>
      </c>
      <c r="E86" s="32"/>
      <c r="F86" s="32"/>
      <c r="G86" s="33">
        <f t="shared" si="4"/>
        <v>0</v>
      </c>
      <c r="H86" s="22"/>
      <c r="I86" s="29"/>
    </row>
    <row r="87" spans="1:9">
      <c r="A87" s="29"/>
      <c r="B87" s="29" t="s">
        <v>532</v>
      </c>
      <c r="C87" s="29"/>
      <c r="D87" s="85" t="s">
        <v>533</v>
      </c>
      <c r="E87" s="32"/>
      <c r="F87" s="32"/>
      <c r="G87" s="33">
        <f t="shared" si="4"/>
        <v>0</v>
      </c>
      <c r="H87" s="22"/>
      <c r="I87" s="29"/>
    </row>
    <row r="88" spans="1:9">
      <c r="A88" s="29"/>
      <c r="B88" s="29" t="s">
        <v>534</v>
      </c>
      <c r="C88" s="29"/>
      <c r="D88" s="85" t="s">
        <v>509</v>
      </c>
      <c r="E88" s="32"/>
      <c r="F88" s="32"/>
      <c r="G88" s="33">
        <f t="shared" si="4"/>
        <v>0</v>
      </c>
      <c r="H88" s="22"/>
      <c r="I88" s="29"/>
    </row>
    <row r="89" spans="1:9" ht="38.25">
      <c r="A89" s="29"/>
      <c r="B89" s="29" t="s">
        <v>535</v>
      </c>
      <c r="C89" s="29"/>
      <c r="D89" s="85" t="s">
        <v>550</v>
      </c>
      <c r="E89" s="33">
        <f>SUM(E83:E88)</f>
        <v>0</v>
      </c>
      <c r="F89" s="33">
        <f>SUM(F83:F88)</f>
        <v>0</v>
      </c>
      <c r="G89" s="33">
        <f>SUM(G83:G88)</f>
        <v>0</v>
      </c>
      <c r="H89" s="22"/>
      <c r="I89" s="29"/>
    </row>
    <row r="90" spans="1:9" ht="38.25">
      <c r="A90" s="29"/>
      <c r="B90" s="29"/>
      <c r="C90" s="29"/>
      <c r="D90" s="139" t="s">
        <v>551</v>
      </c>
      <c r="E90" s="87"/>
      <c r="F90" s="87"/>
      <c r="G90" s="87"/>
      <c r="H90" s="22"/>
      <c r="I90" s="29"/>
    </row>
    <row r="91" spans="1:9" ht="25.5">
      <c r="A91" s="29"/>
      <c r="B91" s="29" t="s">
        <v>538</v>
      </c>
      <c r="C91" s="29"/>
      <c r="D91" s="85" t="s">
        <v>525</v>
      </c>
      <c r="E91" s="32"/>
      <c r="F91" s="32"/>
      <c r="G91" s="33">
        <f t="shared" ref="G91:G96" si="5">E91+F91</f>
        <v>0</v>
      </c>
      <c r="H91" s="22"/>
      <c r="I91" s="29"/>
    </row>
    <row r="92" spans="1:9">
      <c r="A92" s="29"/>
      <c r="B92" s="29" t="s">
        <v>539</v>
      </c>
      <c r="C92" s="29"/>
      <c r="D92" s="85" t="s">
        <v>527</v>
      </c>
      <c r="E92" s="32"/>
      <c r="F92" s="32"/>
      <c r="G92" s="33">
        <f t="shared" si="5"/>
        <v>0</v>
      </c>
      <c r="H92" s="22"/>
      <c r="I92" s="29"/>
    </row>
    <row r="93" spans="1:9">
      <c r="A93" s="29"/>
      <c r="B93" s="29" t="s">
        <v>540</v>
      </c>
      <c r="C93" s="29"/>
      <c r="D93" s="85" t="s">
        <v>529</v>
      </c>
      <c r="E93" s="32"/>
      <c r="F93" s="32"/>
      <c r="G93" s="33">
        <f t="shared" si="5"/>
        <v>0</v>
      </c>
      <c r="H93" s="22"/>
      <c r="I93" s="29"/>
    </row>
    <row r="94" spans="1:9">
      <c r="A94" s="29"/>
      <c r="B94" s="29" t="s">
        <v>541</v>
      </c>
      <c r="C94" s="29"/>
      <c r="D94" s="85" t="s">
        <v>531</v>
      </c>
      <c r="E94" s="32"/>
      <c r="F94" s="32"/>
      <c r="G94" s="33">
        <f t="shared" si="5"/>
        <v>0</v>
      </c>
      <c r="H94" s="22"/>
      <c r="I94" s="29"/>
    </row>
    <row r="95" spans="1:9">
      <c r="A95" s="29"/>
      <c r="B95" s="29" t="s">
        <v>542</v>
      </c>
      <c r="C95" s="29"/>
      <c r="D95" s="85" t="s">
        <v>533</v>
      </c>
      <c r="E95" s="32"/>
      <c r="F95" s="32"/>
      <c r="G95" s="33">
        <f t="shared" si="5"/>
        <v>0</v>
      </c>
      <c r="H95" s="22"/>
      <c r="I95" s="29"/>
    </row>
    <row r="96" spans="1:9">
      <c r="A96" s="29"/>
      <c r="B96" s="29" t="s">
        <v>543</v>
      </c>
      <c r="C96" s="29"/>
      <c r="D96" s="85" t="s">
        <v>509</v>
      </c>
      <c r="E96" s="32"/>
      <c r="F96" s="32"/>
      <c r="G96" s="33">
        <f t="shared" si="5"/>
        <v>0</v>
      </c>
      <c r="H96" s="22"/>
      <c r="I96" s="29"/>
    </row>
    <row r="97" spans="1:9" ht="38.25">
      <c r="A97" s="29"/>
      <c r="B97" s="29" t="s">
        <v>544</v>
      </c>
      <c r="C97" s="29"/>
      <c r="D97" s="85" t="s">
        <v>552</v>
      </c>
      <c r="E97" s="33">
        <f>SUM(E91:E96)</f>
        <v>0</v>
      </c>
      <c r="F97" s="33">
        <f>SUM(F91:F96)</f>
        <v>0</v>
      </c>
      <c r="G97" s="33">
        <f>SUM(G91:G96)</f>
        <v>0</v>
      </c>
      <c r="H97" s="22"/>
      <c r="I97" s="29"/>
    </row>
    <row r="98" spans="1:9" ht="25.5">
      <c r="A98" s="29"/>
      <c r="B98" s="29"/>
      <c r="C98" s="29"/>
      <c r="D98" s="142" t="s">
        <v>553</v>
      </c>
      <c r="E98" s="33">
        <f>E89+E97</f>
        <v>0</v>
      </c>
      <c r="F98" s="33">
        <f>F89+F97</f>
        <v>0</v>
      </c>
      <c r="G98" s="33">
        <f>G89+G97</f>
        <v>0</v>
      </c>
      <c r="H98" s="57" t="s">
        <v>2654</v>
      </c>
      <c r="I98" s="29"/>
    </row>
    <row r="99" spans="1:9" hidden="1">
      <c r="A99" s="29"/>
      <c r="B99" s="29"/>
      <c r="C99" s="29" t="s">
        <v>440</v>
      </c>
      <c r="D99" s="22"/>
      <c r="E99" s="22"/>
      <c r="F99" s="22"/>
      <c r="G99" s="22"/>
      <c r="H99" s="22"/>
      <c r="I99" s="29"/>
    </row>
    <row r="100" spans="1:9" hidden="1">
      <c r="A100" s="29"/>
      <c r="B100" s="29"/>
      <c r="C100" s="29" t="s">
        <v>460</v>
      </c>
      <c r="D100" s="29"/>
      <c r="E100" s="29"/>
      <c r="F100" s="29"/>
      <c r="G100" s="29"/>
      <c r="H100" s="29"/>
      <c r="I100" s="29" t="s">
        <v>461</v>
      </c>
    </row>
    <row r="101" spans="1:9" hidden="1">
      <c r="A101" s="22"/>
      <c r="B101" s="22"/>
      <c r="C101" s="22"/>
      <c r="D101" s="22"/>
      <c r="E101" s="22"/>
      <c r="F101" s="22"/>
      <c r="G101" s="22"/>
      <c r="H101" s="22"/>
      <c r="I101" s="22"/>
    </row>
    <row r="102" spans="1:9" hidden="1">
      <c r="A102" s="22"/>
      <c r="B102" s="22"/>
      <c r="C102" s="22"/>
      <c r="D102" s="22"/>
      <c r="E102" s="22"/>
      <c r="F102" s="22"/>
      <c r="G102" s="22"/>
      <c r="H102" s="22"/>
      <c r="I102" s="22"/>
    </row>
    <row r="103" spans="1:9" ht="24.95" customHeight="1">
      <c r="A103" s="29"/>
      <c r="B103" s="29" t="b">
        <v>1</v>
      </c>
      <c r="C103" s="34" t="s">
        <v>2507</v>
      </c>
      <c r="D103" s="29"/>
      <c r="E103" s="29"/>
      <c r="F103" s="29"/>
      <c r="G103" s="29"/>
      <c r="H103" s="29"/>
      <c r="I103" s="29"/>
    </row>
    <row r="104" spans="1:9" hidden="1">
      <c r="A104" s="29"/>
      <c r="B104" s="29"/>
      <c r="C104" s="29"/>
      <c r="D104" s="29"/>
      <c r="E104" s="29" t="s">
        <v>547</v>
      </c>
      <c r="F104" s="29" t="s">
        <v>547</v>
      </c>
      <c r="G104" s="29" t="s">
        <v>547</v>
      </c>
      <c r="H104" s="29"/>
      <c r="I104" s="29"/>
    </row>
    <row r="105" spans="1:9" hidden="1">
      <c r="A105" s="29"/>
      <c r="B105" s="29"/>
      <c r="C105" s="29"/>
      <c r="D105" s="29"/>
      <c r="E105" s="29" t="s">
        <v>2524</v>
      </c>
      <c r="F105" s="29" t="s">
        <v>2525</v>
      </c>
      <c r="G105" s="29" t="s">
        <v>2520</v>
      </c>
      <c r="H105" s="29"/>
      <c r="I105" s="29"/>
    </row>
    <row r="106" spans="1:9">
      <c r="A106" s="29"/>
      <c r="B106" s="29"/>
      <c r="C106" s="29" t="s">
        <v>438</v>
      </c>
      <c r="D106" s="29" t="s">
        <v>442</v>
      </c>
      <c r="E106" s="29"/>
      <c r="F106" s="29"/>
      <c r="G106" s="29"/>
      <c r="H106" s="29" t="s">
        <v>440</v>
      </c>
      <c r="I106" s="29" t="s">
        <v>441</v>
      </c>
    </row>
    <row r="107" spans="1:9" ht="24.95" customHeight="1">
      <c r="A107" s="29"/>
      <c r="B107" s="29"/>
      <c r="C107" s="29" t="s">
        <v>439</v>
      </c>
      <c r="D107" s="73"/>
      <c r="E107" s="73" t="s">
        <v>520</v>
      </c>
      <c r="F107" s="73" t="s">
        <v>521</v>
      </c>
      <c r="G107" s="73" t="s">
        <v>474</v>
      </c>
      <c r="H107" s="22"/>
      <c r="I107" s="29"/>
    </row>
    <row r="108" spans="1:9" ht="25.5">
      <c r="A108" s="30"/>
      <c r="B108" s="30"/>
      <c r="C108" s="30" t="s">
        <v>443</v>
      </c>
      <c r="D108" s="24"/>
      <c r="E108" s="53" t="str">
        <f>TEXT(DATE(MID(E111,7,4),MID(E111,4,2),MID(E111,1,2)),"dd/MM/yyyy")&amp;" - "&amp;TEXT(DATE(MID(E112,7,4),MID(E112,4,2),MID(E112,1,2)),"dd/MM/yyyy")</f>
        <v>01/01/2018 - 31/12/2018</v>
      </c>
      <c r="F108" s="53" t="str">
        <f>TEXT(DATE(MID(F111,7,4),MID(F111,4,2),MID(F111,1,2)),"dd/MM/yyyy")&amp;" - "&amp;TEXT(DATE(MID(F112,7,4),MID(F112,4,2),MID(F112,1,2)),"dd/MM/yyyy")</f>
        <v>01/01/2018 - 31/12/2018</v>
      </c>
      <c r="G108" s="53" t="str">
        <f>TEXT(DATE(MID(G111,7,4),MID(G111,4,2),MID(G111,1,2)),"dd/MM/yyyy")&amp;" - "&amp;TEXT(DATE(MID(G112,7,4),MID(G112,4,2),MID(G112,1,2)),"dd/MM/yyyy")</f>
        <v>01/01/2018 - 31/12/2018</v>
      </c>
      <c r="H108" s="31"/>
      <c r="I108" s="30"/>
    </row>
    <row r="109" spans="1:9" ht="24.95" customHeight="1">
      <c r="A109" s="30"/>
      <c r="B109" s="30"/>
      <c r="C109" s="30" t="s">
        <v>444</v>
      </c>
      <c r="D109" s="24"/>
      <c r="E109" s="26" t="str">
        <f>StartUp!$E$8</f>
        <v>JOD</v>
      </c>
      <c r="F109" s="26" t="str">
        <f>StartUp!$E$8</f>
        <v>JOD</v>
      </c>
      <c r="G109" s="26" t="str">
        <f>StartUp!$E$8</f>
        <v>JOD</v>
      </c>
      <c r="H109" s="31"/>
      <c r="I109" s="30"/>
    </row>
    <row r="110" spans="1:9" ht="24.95" customHeight="1">
      <c r="A110" s="30"/>
      <c r="B110" s="30" t="s">
        <v>2519</v>
      </c>
      <c r="C110" s="30" t="s">
        <v>473</v>
      </c>
      <c r="D110" s="158"/>
      <c r="E110" s="70" t="s">
        <v>3330</v>
      </c>
      <c r="F110" s="70" t="s">
        <v>3330</v>
      </c>
      <c r="G110" s="70" t="s">
        <v>3330</v>
      </c>
      <c r="H110" s="31"/>
      <c r="I110" s="30"/>
    </row>
    <row r="111" spans="1:9" ht="24.95" hidden="1" customHeight="1">
      <c r="A111" s="30"/>
      <c r="B111" s="30"/>
      <c r="C111" s="30" t="s">
        <v>445</v>
      </c>
      <c r="D111" s="27"/>
      <c r="E111" s="28" t="s">
        <v>435</v>
      </c>
      <c r="F111" s="28" t="s">
        <v>435</v>
      </c>
      <c r="G111" s="28" t="s">
        <v>435</v>
      </c>
      <c r="H111" s="31"/>
      <c r="I111" s="30"/>
    </row>
    <row r="112" spans="1:9" ht="24.95" hidden="1" customHeight="1">
      <c r="A112" s="30"/>
      <c r="B112" s="30"/>
      <c r="C112" s="30" t="s">
        <v>446</v>
      </c>
      <c r="D112" s="27"/>
      <c r="E112" s="28" t="s">
        <v>2468</v>
      </c>
      <c r="F112" s="28" t="s">
        <v>2468</v>
      </c>
      <c r="G112" s="28" t="s">
        <v>2468</v>
      </c>
      <c r="H112" s="31"/>
      <c r="I112" s="30"/>
    </row>
    <row r="113" spans="1:9">
      <c r="A113" s="29"/>
      <c r="B113" s="29"/>
      <c r="C113" s="29" t="s">
        <v>440</v>
      </c>
      <c r="D113" s="22"/>
      <c r="E113" s="22"/>
      <c r="F113" s="22"/>
      <c r="G113" s="22"/>
      <c r="H113" s="22"/>
      <c r="I113" s="29"/>
    </row>
    <row r="114" spans="1:9" ht="38.25">
      <c r="A114" s="29"/>
      <c r="B114" s="29"/>
      <c r="C114" s="29"/>
      <c r="D114" s="82" t="s">
        <v>548</v>
      </c>
      <c r="E114" s="87"/>
      <c r="F114" s="87"/>
      <c r="G114" s="87"/>
      <c r="H114" s="22"/>
      <c r="I114" s="29"/>
    </row>
    <row r="115" spans="1:9" ht="38.25">
      <c r="A115" s="29"/>
      <c r="B115" s="29"/>
      <c r="C115" s="29"/>
      <c r="D115" s="139" t="s">
        <v>549</v>
      </c>
      <c r="E115" s="87"/>
      <c r="F115" s="87"/>
      <c r="G115" s="87"/>
      <c r="H115" s="22"/>
      <c r="I115" s="29"/>
    </row>
    <row r="116" spans="1:9" ht="25.5">
      <c r="A116" s="29"/>
      <c r="B116" s="29" t="s">
        <v>524</v>
      </c>
      <c r="C116" s="29"/>
      <c r="D116" s="85" t="s">
        <v>525</v>
      </c>
      <c r="E116" s="32"/>
      <c r="F116" s="32"/>
      <c r="G116" s="33">
        <f t="shared" ref="G116:G121" si="6">E116+F116</f>
        <v>0</v>
      </c>
      <c r="H116" s="22"/>
      <c r="I116" s="29"/>
    </row>
    <row r="117" spans="1:9">
      <c r="A117" s="29"/>
      <c r="B117" s="29" t="s">
        <v>526</v>
      </c>
      <c r="C117" s="29"/>
      <c r="D117" s="85" t="s">
        <v>527</v>
      </c>
      <c r="E117" s="32"/>
      <c r="F117" s="32"/>
      <c r="G117" s="33">
        <f t="shared" si="6"/>
        <v>0</v>
      </c>
      <c r="H117" s="22"/>
      <c r="I117" s="29"/>
    </row>
    <row r="118" spans="1:9">
      <c r="A118" s="29"/>
      <c r="B118" s="29" t="s">
        <v>528</v>
      </c>
      <c r="C118" s="29"/>
      <c r="D118" s="85" t="s">
        <v>529</v>
      </c>
      <c r="E118" s="32"/>
      <c r="F118" s="32"/>
      <c r="G118" s="33">
        <f t="shared" si="6"/>
        <v>0</v>
      </c>
      <c r="H118" s="22"/>
      <c r="I118" s="29"/>
    </row>
    <row r="119" spans="1:9">
      <c r="A119" s="29"/>
      <c r="B119" s="29" t="s">
        <v>530</v>
      </c>
      <c r="C119" s="29"/>
      <c r="D119" s="85" t="s">
        <v>531</v>
      </c>
      <c r="E119" s="32"/>
      <c r="F119" s="32"/>
      <c r="G119" s="33">
        <f t="shared" si="6"/>
        <v>0</v>
      </c>
      <c r="H119" s="22"/>
      <c r="I119" s="29"/>
    </row>
    <row r="120" spans="1:9">
      <c r="A120" s="29"/>
      <c r="B120" s="29" t="s">
        <v>532</v>
      </c>
      <c r="C120" s="29"/>
      <c r="D120" s="85" t="s">
        <v>533</v>
      </c>
      <c r="E120" s="32"/>
      <c r="F120" s="32"/>
      <c r="G120" s="33">
        <f t="shared" si="6"/>
        <v>0</v>
      </c>
      <c r="H120" s="22"/>
      <c r="I120" s="29"/>
    </row>
    <row r="121" spans="1:9">
      <c r="A121" s="29"/>
      <c r="B121" s="29" t="s">
        <v>534</v>
      </c>
      <c r="C121" s="29"/>
      <c r="D121" s="85" t="s">
        <v>509</v>
      </c>
      <c r="E121" s="32"/>
      <c r="F121" s="32"/>
      <c r="G121" s="33">
        <f t="shared" si="6"/>
        <v>0</v>
      </c>
      <c r="H121" s="22"/>
      <c r="I121" s="29"/>
    </row>
    <row r="122" spans="1:9" ht="38.25">
      <c r="A122" s="29"/>
      <c r="B122" s="29" t="s">
        <v>535</v>
      </c>
      <c r="C122" s="29"/>
      <c r="D122" s="85" t="s">
        <v>550</v>
      </c>
      <c r="E122" s="33">
        <f>SUM(E116:E121)</f>
        <v>0</v>
      </c>
      <c r="F122" s="33">
        <f>SUM(F116:F121)</f>
        <v>0</v>
      </c>
      <c r="G122" s="33">
        <f>SUM(G116:G121)</f>
        <v>0</v>
      </c>
      <c r="H122" s="22"/>
      <c r="I122" s="29"/>
    </row>
    <row r="123" spans="1:9" ht="38.25">
      <c r="A123" s="29"/>
      <c r="B123" s="29"/>
      <c r="C123" s="29"/>
      <c r="D123" s="139" t="s">
        <v>551</v>
      </c>
      <c r="E123" s="87"/>
      <c r="F123" s="87"/>
      <c r="G123" s="87"/>
      <c r="H123" s="22"/>
      <c r="I123" s="29"/>
    </row>
    <row r="124" spans="1:9" ht="25.5">
      <c r="A124" s="29"/>
      <c r="B124" s="29" t="s">
        <v>538</v>
      </c>
      <c r="C124" s="29"/>
      <c r="D124" s="85" t="s">
        <v>525</v>
      </c>
      <c r="E124" s="32"/>
      <c r="F124" s="32"/>
      <c r="G124" s="33">
        <f t="shared" ref="G124:G129" si="7">E124+F124</f>
        <v>0</v>
      </c>
      <c r="H124" s="22"/>
      <c r="I124" s="29"/>
    </row>
    <row r="125" spans="1:9">
      <c r="A125" s="29"/>
      <c r="B125" s="29" t="s">
        <v>539</v>
      </c>
      <c r="C125" s="29"/>
      <c r="D125" s="85" t="s">
        <v>527</v>
      </c>
      <c r="E125" s="32"/>
      <c r="F125" s="32"/>
      <c r="G125" s="33">
        <f t="shared" si="7"/>
        <v>0</v>
      </c>
      <c r="H125" s="22"/>
      <c r="I125" s="29"/>
    </row>
    <row r="126" spans="1:9">
      <c r="A126" s="29"/>
      <c r="B126" s="29" t="s">
        <v>540</v>
      </c>
      <c r="C126" s="29"/>
      <c r="D126" s="85" t="s">
        <v>529</v>
      </c>
      <c r="E126" s="32"/>
      <c r="F126" s="32"/>
      <c r="G126" s="33">
        <f t="shared" si="7"/>
        <v>0</v>
      </c>
      <c r="H126" s="22"/>
      <c r="I126" s="29"/>
    </row>
    <row r="127" spans="1:9">
      <c r="A127" s="29"/>
      <c r="B127" s="29" t="s">
        <v>541</v>
      </c>
      <c r="C127" s="29"/>
      <c r="D127" s="85" t="s">
        <v>531</v>
      </c>
      <c r="E127" s="32"/>
      <c r="F127" s="32"/>
      <c r="G127" s="33">
        <f t="shared" si="7"/>
        <v>0</v>
      </c>
      <c r="H127" s="22"/>
      <c r="I127" s="29"/>
    </row>
    <row r="128" spans="1:9">
      <c r="A128" s="29"/>
      <c r="B128" s="29" t="s">
        <v>542</v>
      </c>
      <c r="C128" s="29"/>
      <c r="D128" s="85" t="s">
        <v>533</v>
      </c>
      <c r="E128" s="32"/>
      <c r="F128" s="32"/>
      <c r="G128" s="33">
        <f t="shared" si="7"/>
        <v>0</v>
      </c>
      <c r="H128" s="22"/>
      <c r="I128" s="29"/>
    </row>
    <row r="129" spans="1:9">
      <c r="A129" s="29"/>
      <c r="B129" s="29" t="s">
        <v>543</v>
      </c>
      <c r="C129" s="29"/>
      <c r="D129" s="85" t="s">
        <v>509</v>
      </c>
      <c r="E129" s="32"/>
      <c r="F129" s="32"/>
      <c r="G129" s="33">
        <f t="shared" si="7"/>
        <v>0</v>
      </c>
      <c r="H129" s="22"/>
      <c r="I129" s="29"/>
    </row>
    <row r="130" spans="1:9" ht="38.25">
      <c r="A130" s="29"/>
      <c r="B130" s="29" t="s">
        <v>544</v>
      </c>
      <c r="C130" s="29"/>
      <c r="D130" s="85" t="s">
        <v>552</v>
      </c>
      <c r="E130" s="33">
        <f>SUM(E124:E129)</f>
        <v>0</v>
      </c>
      <c r="F130" s="33">
        <f>SUM(F124:F129)</f>
        <v>0</v>
      </c>
      <c r="G130" s="33">
        <f>SUM(G124:G129)</f>
        <v>0</v>
      </c>
      <c r="H130" s="22"/>
      <c r="I130" s="29"/>
    </row>
    <row r="131" spans="1:9" ht="25.5">
      <c r="A131" s="29"/>
      <c r="B131" s="29"/>
      <c r="C131" s="29"/>
      <c r="D131" s="142" t="s">
        <v>553</v>
      </c>
      <c r="E131" s="33">
        <f>E122+E130</f>
        <v>0</v>
      </c>
      <c r="F131" s="33">
        <f>F122+F130</f>
        <v>0</v>
      </c>
      <c r="G131" s="33">
        <f>G122+G130</f>
        <v>0</v>
      </c>
      <c r="H131" s="57" t="s">
        <v>2654</v>
      </c>
      <c r="I131" s="29"/>
    </row>
    <row r="132" spans="1:9" hidden="1">
      <c r="A132" s="29"/>
      <c r="B132" s="29"/>
      <c r="C132" s="29" t="s">
        <v>440</v>
      </c>
      <c r="D132" s="22"/>
      <c r="E132" s="22"/>
      <c r="F132" s="22"/>
      <c r="G132" s="22"/>
      <c r="H132" s="22"/>
      <c r="I132" s="29"/>
    </row>
    <row r="133" spans="1:9" hidden="1">
      <c r="A133" s="29"/>
      <c r="B133" s="29"/>
      <c r="C133" s="29" t="s">
        <v>460</v>
      </c>
      <c r="D133" s="29"/>
      <c r="E133" s="29"/>
      <c r="F133" s="29"/>
      <c r="G133" s="29"/>
      <c r="H133" s="29"/>
      <c r="I133" s="29" t="s">
        <v>461</v>
      </c>
    </row>
    <row r="134" spans="1:9" hidden="1">
      <c r="A134" s="22"/>
      <c r="B134" s="22"/>
      <c r="C134" s="22"/>
      <c r="D134" s="22"/>
      <c r="E134" s="22"/>
      <c r="F134" s="22"/>
      <c r="G134" s="22"/>
      <c r="H134" s="22"/>
      <c r="I134" s="22"/>
    </row>
    <row r="135" spans="1:9" hidden="1">
      <c r="A135" s="22"/>
      <c r="B135" s="22"/>
      <c r="C135" s="22"/>
      <c r="D135" s="22"/>
      <c r="E135" s="22"/>
      <c r="F135" s="22"/>
      <c r="G135" s="22"/>
      <c r="H135" s="22"/>
      <c r="I135" s="22"/>
    </row>
    <row r="136" spans="1:9" hidden="1">
      <c r="A136" s="22"/>
      <c r="B136" s="22"/>
      <c r="C136" s="22"/>
      <c r="D136" s="22"/>
      <c r="E136" s="22"/>
      <c r="F136" s="22"/>
      <c r="G136" s="22"/>
      <c r="H136" s="22"/>
      <c r="I136" s="22"/>
    </row>
    <row r="137" spans="1:9" ht="30" customHeight="1">
      <c r="A137" s="29"/>
      <c r="B137" s="29" t="b">
        <v>1</v>
      </c>
      <c r="C137" s="34" t="s">
        <v>1625</v>
      </c>
      <c r="D137" s="29"/>
      <c r="E137" s="29"/>
      <c r="F137" s="29"/>
      <c r="G137" s="29"/>
      <c r="H137" s="29"/>
      <c r="I137" s="29"/>
    </row>
    <row r="138" spans="1:9" hidden="1">
      <c r="A138" s="29"/>
      <c r="B138" s="29"/>
      <c r="C138" s="29"/>
      <c r="D138" s="29"/>
      <c r="E138" s="29"/>
      <c r="F138" s="29"/>
      <c r="G138" s="29"/>
      <c r="H138" s="29"/>
      <c r="I138" s="29"/>
    </row>
    <row r="139" spans="1:9" hidden="1">
      <c r="A139" s="29"/>
      <c r="B139" s="29"/>
      <c r="C139" s="29"/>
      <c r="D139" s="29"/>
      <c r="E139" s="29" t="s">
        <v>518</v>
      </c>
      <c r="F139" s="29" t="s">
        <v>519</v>
      </c>
      <c r="G139" s="29"/>
      <c r="H139" s="29"/>
      <c r="I139" s="29"/>
    </row>
    <row r="140" spans="1:9">
      <c r="A140" s="29"/>
      <c r="B140" s="29"/>
      <c r="C140" s="29" t="s">
        <v>438</v>
      </c>
      <c r="D140" s="29" t="s">
        <v>439</v>
      </c>
      <c r="E140" s="29"/>
      <c r="F140" s="29"/>
      <c r="G140" s="29"/>
      <c r="H140" s="29" t="s">
        <v>440</v>
      </c>
      <c r="I140" s="29" t="s">
        <v>441</v>
      </c>
    </row>
    <row r="141" spans="1:9" ht="24.95" customHeight="1">
      <c r="A141" s="29"/>
      <c r="B141" s="29"/>
      <c r="C141" s="29" t="s">
        <v>442</v>
      </c>
      <c r="D141" s="24"/>
      <c r="E141" s="73" t="s">
        <v>520</v>
      </c>
      <c r="F141" s="73" t="s">
        <v>521</v>
      </c>
      <c r="G141" s="73" t="s">
        <v>474</v>
      </c>
      <c r="H141" s="22"/>
      <c r="I141" s="29"/>
    </row>
    <row r="142" spans="1:9" ht="25.5">
      <c r="A142" s="30"/>
      <c r="B142" s="30"/>
      <c r="C142" s="30" t="s">
        <v>443</v>
      </c>
      <c r="D142" s="24"/>
      <c r="E142" s="53" t="str">
        <f>TEXT(DATE(MID(E144,7,4),MID(E144,4,2),MID(E144,1,2)),"dd/MM/yyyy")&amp;" - "&amp;TEXT(DATE(MID(E145,7,4),MID(E145,4,2),MID(E145,1,2)),"dd/MM/yyyy")</f>
        <v>01/01/2019 - 31/03/2019</v>
      </c>
      <c r="F142" s="53" t="str">
        <f>TEXT(DATE(MID(F144,7,4),MID(F144,4,2),MID(F144,1,2)),"dd/MM/yyyy")&amp;" - "&amp;TEXT(DATE(MID(F145,7,4),MID(F145,4,2),MID(F145,1,2)),"dd/MM/yyyy")</f>
        <v>01/01/2019 - 31/03/2019</v>
      </c>
      <c r="G142" s="53" t="str">
        <f>TEXT(DATE(MID(G144,7,4),MID(G144,4,2),MID(G144,1,2)),"dd/MM/yyyy")&amp;" - "&amp;TEXT(DATE(MID(G145,7,4),MID(G145,4,2),MID(G145,1,2)),"dd/MM/yyyy")</f>
        <v>01/01/2019 - 31/03/2019</v>
      </c>
      <c r="H142" s="31"/>
      <c r="I142" s="30"/>
    </row>
    <row r="143" spans="1:9" ht="24.95" customHeight="1">
      <c r="A143" s="30"/>
      <c r="B143" s="30"/>
      <c r="C143" s="30" t="s">
        <v>444</v>
      </c>
      <c r="D143" s="24"/>
      <c r="E143" s="26" t="str">
        <f>StartUp!$E$8</f>
        <v>JOD</v>
      </c>
      <c r="F143" s="26" t="str">
        <f>StartUp!$E$8</f>
        <v>JOD</v>
      </c>
      <c r="G143" s="26" t="str">
        <f>StartUp!$E$8</f>
        <v>JOD</v>
      </c>
      <c r="H143" s="31"/>
      <c r="I143" s="30"/>
    </row>
    <row r="144" spans="1:9" ht="24.95" hidden="1" customHeight="1">
      <c r="A144" s="30"/>
      <c r="B144" s="30"/>
      <c r="C144" s="30" t="s">
        <v>445</v>
      </c>
      <c r="D144" s="27"/>
      <c r="E144" s="28" t="s">
        <v>429</v>
      </c>
      <c r="F144" s="28" t="s">
        <v>429</v>
      </c>
      <c r="G144" s="28" t="s">
        <v>429</v>
      </c>
      <c r="H144" s="31"/>
      <c r="I144" s="30"/>
    </row>
    <row r="145" spans="1:9" ht="24.95" hidden="1" customHeight="1">
      <c r="A145" s="30"/>
      <c r="B145" s="30"/>
      <c r="C145" s="30" t="s">
        <v>446</v>
      </c>
      <c r="D145" s="27"/>
      <c r="E145" s="28" t="s">
        <v>430</v>
      </c>
      <c r="F145" s="28" t="s">
        <v>430</v>
      </c>
      <c r="G145" s="28" t="s">
        <v>430</v>
      </c>
      <c r="H145" s="31"/>
      <c r="I145" s="30"/>
    </row>
    <row r="146" spans="1:9">
      <c r="A146" s="29"/>
      <c r="B146" s="29"/>
      <c r="C146" s="29" t="s">
        <v>440</v>
      </c>
      <c r="D146" s="76"/>
      <c r="E146" s="22"/>
      <c r="F146" s="22"/>
      <c r="G146" s="22"/>
      <c r="H146" s="22"/>
      <c r="I146" s="29"/>
    </row>
    <row r="147" spans="1:9">
      <c r="A147" s="29"/>
      <c r="B147" s="29"/>
      <c r="C147" s="29"/>
      <c r="D147" s="82" t="s">
        <v>554</v>
      </c>
      <c r="E147" s="87"/>
      <c r="F147" s="87"/>
      <c r="G147" s="87"/>
      <c r="H147" s="22"/>
      <c r="I147" s="29"/>
    </row>
    <row r="148" spans="1:9" ht="25.5">
      <c r="A148" s="29"/>
      <c r="B148" s="29"/>
      <c r="C148" s="29"/>
      <c r="D148" s="139" t="s">
        <v>555</v>
      </c>
      <c r="E148" s="87"/>
      <c r="F148" s="87"/>
      <c r="G148" s="87"/>
      <c r="H148" s="22"/>
      <c r="I148" s="29"/>
    </row>
    <row r="149" spans="1:9">
      <c r="A149" s="29" t="s">
        <v>556</v>
      </c>
      <c r="B149" s="29" t="s">
        <v>557</v>
      </c>
      <c r="C149" s="29"/>
      <c r="D149" s="85" t="s">
        <v>558</v>
      </c>
      <c r="E149" s="146"/>
      <c r="F149" s="146"/>
      <c r="G149" s="151">
        <f t="shared" ref="G149:G157" si="8">E149+F149</f>
        <v>0</v>
      </c>
      <c r="H149" s="22"/>
      <c r="I149" s="29"/>
    </row>
    <row r="150" spans="1:9">
      <c r="A150" s="29" t="s">
        <v>556</v>
      </c>
      <c r="B150" s="29" t="s">
        <v>559</v>
      </c>
      <c r="C150" s="29"/>
      <c r="D150" s="85" t="s">
        <v>560</v>
      </c>
      <c r="E150" s="146"/>
      <c r="F150" s="146"/>
      <c r="G150" s="151">
        <f t="shared" si="8"/>
        <v>0</v>
      </c>
      <c r="H150" s="22"/>
      <c r="I150" s="29"/>
    </row>
    <row r="151" spans="1:9">
      <c r="A151" s="29" t="s">
        <v>556</v>
      </c>
      <c r="B151" s="29" t="s">
        <v>561</v>
      </c>
      <c r="C151" s="29"/>
      <c r="D151" s="85" t="s">
        <v>562</v>
      </c>
      <c r="E151" s="146"/>
      <c r="F151" s="146"/>
      <c r="G151" s="151">
        <f t="shared" si="8"/>
        <v>0</v>
      </c>
      <c r="H151" s="22"/>
      <c r="I151" s="29"/>
    </row>
    <row r="152" spans="1:9" ht="25.5">
      <c r="A152" s="29" t="s">
        <v>556</v>
      </c>
      <c r="B152" s="29" t="s">
        <v>524</v>
      </c>
      <c r="C152" s="29"/>
      <c r="D152" s="85" t="s">
        <v>525</v>
      </c>
      <c r="E152" s="146"/>
      <c r="F152" s="146"/>
      <c r="G152" s="151">
        <f t="shared" si="8"/>
        <v>0</v>
      </c>
      <c r="H152" s="22"/>
      <c r="I152" s="29"/>
    </row>
    <row r="153" spans="1:9">
      <c r="A153" s="29" t="s">
        <v>556</v>
      </c>
      <c r="B153" s="29" t="s">
        <v>526</v>
      </c>
      <c r="C153" s="29"/>
      <c r="D153" s="85" t="s">
        <v>527</v>
      </c>
      <c r="E153" s="146"/>
      <c r="F153" s="146"/>
      <c r="G153" s="151">
        <f t="shared" si="8"/>
        <v>0</v>
      </c>
      <c r="H153" s="22"/>
      <c r="I153" s="29"/>
    </row>
    <row r="154" spans="1:9">
      <c r="A154" s="29" t="s">
        <v>556</v>
      </c>
      <c r="B154" s="29" t="s">
        <v>534</v>
      </c>
      <c r="C154" s="29"/>
      <c r="D154" s="85" t="s">
        <v>509</v>
      </c>
      <c r="E154" s="146"/>
      <c r="F154" s="146"/>
      <c r="G154" s="151">
        <f t="shared" si="8"/>
        <v>0</v>
      </c>
      <c r="H154" s="22"/>
      <c r="I154" s="29"/>
    </row>
    <row r="155" spans="1:9" ht="25.5">
      <c r="A155" s="29" t="s">
        <v>556</v>
      </c>
      <c r="B155" s="29" t="s">
        <v>535</v>
      </c>
      <c r="C155" s="29"/>
      <c r="D155" s="85" t="s">
        <v>563</v>
      </c>
      <c r="E155" s="151">
        <f>SUM(E149:E154)</f>
        <v>0</v>
      </c>
      <c r="F155" s="151">
        <f>SUM(F149:F154)</f>
        <v>0</v>
      </c>
      <c r="G155" s="151">
        <f t="shared" si="8"/>
        <v>0</v>
      </c>
      <c r="H155" s="22"/>
      <c r="I155" s="29"/>
    </row>
    <row r="156" spans="1:9">
      <c r="A156" s="29" t="s">
        <v>564</v>
      </c>
      <c r="B156" s="29" t="s">
        <v>535</v>
      </c>
      <c r="C156" s="29"/>
      <c r="D156" s="85" t="s">
        <v>565</v>
      </c>
      <c r="E156" s="146"/>
      <c r="F156" s="146"/>
      <c r="G156" s="151">
        <f t="shared" si="8"/>
        <v>0</v>
      </c>
      <c r="H156" s="22"/>
      <c r="I156" s="29"/>
    </row>
    <row r="157" spans="1:9" ht="25.5">
      <c r="A157" s="29" t="s">
        <v>566</v>
      </c>
      <c r="B157" s="29" t="s">
        <v>535</v>
      </c>
      <c r="C157" s="29"/>
      <c r="D157" s="85" t="s">
        <v>567</v>
      </c>
      <c r="E157" s="151">
        <f>E155-E156</f>
        <v>0</v>
      </c>
      <c r="F157" s="151">
        <f>F155-F156</f>
        <v>0</v>
      </c>
      <c r="G157" s="151">
        <f t="shared" si="8"/>
        <v>0</v>
      </c>
      <c r="H157" s="22"/>
      <c r="I157" s="29"/>
    </row>
    <row r="158" spans="1:9" ht="25.5">
      <c r="A158" s="29"/>
      <c r="B158" s="29"/>
      <c r="C158" s="29"/>
      <c r="D158" s="139" t="s">
        <v>568</v>
      </c>
      <c r="E158" s="87"/>
      <c r="F158" s="87"/>
      <c r="G158" s="87"/>
      <c r="H158" s="22"/>
      <c r="I158" s="29"/>
    </row>
    <row r="159" spans="1:9">
      <c r="A159" s="29" t="s">
        <v>556</v>
      </c>
      <c r="B159" s="29" t="s">
        <v>569</v>
      </c>
      <c r="C159" s="29"/>
      <c r="D159" s="85" t="s">
        <v>558</v>
      </c>
      <c r="E159" s="146"/>
      <c r="F159" s="146"/>
      <c r="G159" s="151">
        <f t="shared" ref="G159:G167" si="9">E159+F159</f>
        <v>0</v>
      </c>
      <c r="H159" s="22"/>
      <c r="I159" s="29"/>
    </row>
    <row r="160" spans="1:9">
      <c r="A160" s="29" t="s">
        <v>556</v>
      </c>
      <c r="B160" s="29" t="s">
        <v>570</v>
      </c>
      <c r="C160" s="29"/>
      <c r="D160" s="85" t="s">
        <v>560</v>
      </c>
      <c r="E160" s="146"/>
      <c r="F160" s="146"/>
      <c r="G160" s="151">
        <f t="shared" si="9"/>
        <v>0</v>
      </c>
      <c r="H160" s="22"/>
      <c r="I160" s="29"/>
    </row>
    <row r="161" spans="1:9">
      <c r="A161" s="29" t="s">
        <v>556</v>
      </c>
      <c r="B161" s="29" t="s">
        <v>571</v>
      </c>
      <c r="C161" s="29"/>
      <c r="D161" s="85" t="s">
        <v>562</v>
      </c>
      <c r="E161" s="146"/>
      <c r="F161" s="146"/>
      <c r="G161" s="151">
        <f t="shared" si="9"/>
        <v>0</v>
      </c>
      <c r="H161" s="22"/>
      <c r="I161" s="29"/>
    </row>
    <row r="162" spans="1:9" ht="25.5">
      <c r="A162" s="29" t="s">
        <v>556</v>
      </c>
      <c r="B162" s="29" t="s">
        <v>538</v>
      </c>
      <c r="C162" s="29"/>
      <c r="D162" s="85" t="s">
        <v>525</v>
      </c>
      <c r="E162" s="146"/>
      <c r="F162" s="146"/>
      <c r="G162" s="151">
        <f t="shared" si="9"/>
        <v>0</v>
      </c>
      <c r="H162" s="22"/>
      <c r="I162" s="29"/>
    </row>
    <row r="163" spans="1:9">
      <c r="A163" s="29" t="s">
        <v>556</v>
      </c>
      <c r="B163" s="29" t="s">
        <v>539</v>
      </c>
      <c r="C163" s="29"/>
      <c r="D163" s="85" t="s">
        <v>527</v>
      </c>
      <c r="E163" s="146"/>
      <c r="F163" s="146"/>
      <c r="G163" s="151">
        <f t="shared" si="9"/>
        <v>0</v>
      </c>
      <c r="H163" s="22"/>
      <c r="I163" s="29"/>
    </row>
    <row r="164" spans="1:9">
      <c r="A164" s="29" t="s">
        <v>556</v>
      </c>
      <c r="B164" s="29" t="s">
        <v>543</v>
      </c>
      <c r="C164" s="29"/>
      <c r="D164" s="85" t="s">
        <v>509</v>
      </c>
      <c r="E164" s="146"/>
      <c r="F164" s="146"/>
      <c r="G164" s="151">
        <f t="shared" si="9"/>
        <v>0</v>
      </c>
      <c r="H164" s="22"/>
      <c r="I164" s="29"/>
    </row>
    <row r="165" spans="1:9" ht="25.5">
      <c r="A165" s="29" t="s">
        <v>556</v>
      </c>
      <c r="B165" s="29" t="s">
        <v>544</v>
      </c>
      <c r="C165" s="29"/>
      <c r="D165" s="85" t="s">
        <v>572</v>
      </c>
      <c r="E165" s="151">
        <f>SUM(E159:E164)</f>
        <v>0</v>
      </c>
      <c r="F165" s="151">
        <f>SUM(F159:F164)</f>
        <v>0</v>
      </c>
      <c r="G165" s="151">
        <f t="shared" si="9"/>
        <v>0</v>
      </c>
      <c r="H165" s="22"/>
      <c r="I165" s="29"/>
    </row>
    <row r="166" spans="1:9">
      <c r="A166" s="29" t="s">
        <v>564</v>
      </c>
      <c r="B166" s="29" t="s">
        <v>544</v>
      </c>
      <c r="C166" s="29"/>
      <c r="D166" s="85" t="s">
        <v>565</v>
      </c>
      <c r="E166" s="146"/>
      <c r="F166" s="146"/>
      <c r="G166" s="151">
        <f t="shared" si="9"/>
        <v>0</v>
      </c>
      <c r="H166" s="22"/>
      <c r="I166" s="29"/>
    </row>
    <row r="167" spans="1:9" ht="25.5">
      <c r="A167" s="29" t="s">
        <v>566</v>
      </c>
      <c r="B167" s="29" t="s">
        <v>544</v>
      </c>
      <c r="C167" s="29"/>
      <c r="D167" s="85" t="s">
        <v>573</v>
      </c>
      <c r="E167" s="151">
        <f>E165-E166</f>
        <v>0</v>
      </c>
      <c r="F167" s="151">
        <f>F165-F166</f>
        <v>0</v>
      </c>
      <c r="G167" s="151">
        <f t="shared" si="9"/>
        <v>0</v>
      </c>
      <c r="H167" s="22"/>
      <c r="I167" s="29"/>
    </row>
    <row r="168" spans="1:9">
      <c r="A168" s="29" t="s">
        <v>566</v>
      </c>
      <c r="B168" s="29"/>
      <c r="C168" s="29"/>
      <c r="D168" s="142" t="s">
        <v>574</v>
      </c>
      <c r="E168" s="151">
        <f>E167+E157</f>
        <v>0</v>
      </c>
      <c r="F168" s="151">
        <f>F167+F157</f>
        <v>0</v>
      </c>
      <c r="G168" s="151">
        <f>G167+G157</f>
        <v>0</v>
      </c>
      <c r="H168" s="57" t="s">
        <v>2654</v>
      </c>
      <c r="I168" s="29"/>
    </row>
    <row r="169" spans="1:9">
      <c r="A169" s="29"/>
      <c r="B169" s="29"/>
      <c r="C169" s="29" t="s">
        <v>440</v>
      </c>
      <c r="D169" s="22"/>
      <c r="E169" s="22"/>
      <c r="F169" s="22"/>
      <c r="G169" s="22"/>
      <c r="H169" s="22"/>
      <c r="I169" s="29"/>
    </row>
    <row r="170" spans="1:9">
      <c r="A170" s="29"/>
      <c r="B170" s="29"/>
      <c r="C170" s="29" t="s">
        <v>460</v>
      </c>
      <c r="D170" s="29"/>
      <c r="E170" s="29"/>
      <c r="F170" s="29"/>
      <c r="G170" s="29"/>
      <c r="H170" s="29"/>
      <c r="I170" s="29" t="s">
        <v>461</v>
      </c>
    </row>
    <row r="173" spans="1:9" ht="24.95" customHeight="1">
      <c r="A173" s="29"/>
      <c r="B173" s="29" t="b">
        <v>1</v>
      </c>
      <c r="C173" s="34" t="s">
        <v>2506</v>
      </c>
      <c r="D173" s="29"/>
      <c r="E173" s="29"/>
      <c r="F173" s="29"/>
      <c r="G173" s="29"/>
      <c r="H173" s="29"/>
      <c r="I173" s="29"/>
    </row>
    <row r="174" spans="1:9" hidden="1">
      <c r="A174" s="29"/>
      <c r="B174" s="29"/>
      <c r="C174" s="29"/>
      <c r="D174" s="29"/>
      <c r="E174" s="29"/>
      <c r="F174" s="29"/>
      <c r="G174" s="29"/>
      <c r="H174" s="29"/>
      <c r="I174" s="29"/>
    </row>
    <row r="175" spans="1:9" hidden="1">
      <c r="A175" s="29"/>
      <c r="B175" s="29"/>
      <c r="C175" s="29"/>
      <c r="D175" s="29"/>
      <c r="E175" s="29" t="s">
        <v>2524</v>
      </c>
      <c r="F175" s="29" t="s">
        <v>2525</v>
      </c>
      <c r="G175" s="29" t="s">
        <v>2520</v>
      </c>
      <c r="H175" s="29"/>
      <c r="I175" s="29"/>
    </row>
    <row r="176" spans="1:9">
      <c r="A176" s="29"/>
      <c r="B176" s="29"/>
      <c r="C176" s="29" t="s">
        <v>438</v>
      </c>
      <c r="D176" s="29" t="s">
        <v>439</v>
      </c>
      <c r="E176" s="29"/>
      <c r="F176" s="29"/>
      <c r="G176" s="29"/>
      <c r="H176" s="29" t="s">
        <v>440</v>
      </c>
      <c r="I176" s="29" t="s">
        <v>441</v>
      </c>
    </row>
    <row r="177" spans="1:9" ht="24.95" customHeight="1">
      <c r="A177" s="29"/>
      <c r="B177" s="29"/>
      <c r="C177" s="29" t="s">
        <v>442</v>
      </c>
      <c r="D177" s="24"/>
      <c r="E177" s="73" t="s">
        <v>520</v>
      </c>
      <c r="F177" s="73" t="s">
        <v>521</v>
      </c>
      <c r="G177" s="73" t="s">
        <v>474</v>
      </c>
      <c r="H177" s="22"/>
      <c r="I177" s="29"/>
    </row>
    <row r="178" spans="1:9" ht="25.5">
      <c r="A178" s="30"/>
      <c r="B178" s="30"/>
      <c r="C178" s="30" t="s">
        <v>443</v>
      </c>
      <c r="D178" s="24"/>
      <c r="E178" s="53" t="str">
        <f>TEXT(DATE(MID(E181,7,4),MID(E181,4,2),MID(E181,1,2)),"dd/MM/yyyy")&amp;" - "&amp;TEXT(DATE(MID(E182,7,4),MID(E182,4,2),MID(E182,1,2)),"dd/MM/yyyy")</f>
        <v>01/01/2018 - 31/12/2018</v>
      </c>
      <c r="F178" s="53" t="str">
        <f>TEXT(DATE(MID(F181,7,4),MID(F181,4,2),MID(F181,1,2)),"dd/MM/yyyy")&amp;" - "&amp;TEXT(DATE(MID(F182,7,4),MID(F182,4,2),MID(F182,1,2)),"dd/MM/yyyy")</f>
        <v>01/01/2018 - 31/12/2018</v>
      </c>
      <c r="G178" s="53" t="str">
        <f>TEXT(DATE(MID(G181,7,4),MID(G181,4,2),MID(G181,1,2)),"dd/MM/yyyy")&amp;" - "&amp;TEXT(DATE(MID(G182,7,4),MID(G182,4,2),MID(G182,1,2)),"dd/MM/yyyy")</f>
        <v>01/01/2018 - 31/12/2018</v>
      </c>
      <c r="H178" s="31"/>
      <c r="I178" s="30"/>
    </row>
    <row r="179" spans="1:9" ht="24.95" customHeight="1">
      <c r="A179" s="30"/>
      <c r="B179" s="30"/>
      <c r="C179" s="30" t="s">
        <v>444</v>
      </c>
      <c r="D179" s="24"/>
      <c r="E179" s="26" t="str">
        <f>StartUp!$E$8</f>
        <v>JOD</v>
      </c>
      <c r="F179" s="26" t="str">
        <f>StartUp!$E$8</f>
        <v>JOD</v>
      </c>
      <c r="G179" s="26" t="str">
        <f>StartUp!$E$8</f>
        <v>JOD</v>
      </c>
      <c r="H179" s="31"/>
      <c r="I179" s="30"/>
    </row>
    <row r="180" spans="1:9" ht="24.95" customHeight="1">
      <c r="A180" s="30"/>
      <c r="B180" s="30" t="s">
        <v>2519</v>
      </c>
      <c r="C180" s="30" t="s">
        <v>473</v>
      </c>
      <c r="D180" s="158"/>
      <c r="E180" s="70" t="s">
        <v>3330</v>
      </c>
      <c r="F180" s="70" t="s">
        <v>3330</v>
      </c>
      <c r="G180" s="70" t="s">
        <v>3330</v>
      </c>
      <c r="H180" s="31"/>
      <c r="I180" s="30"/>
    </row>
    <row r="181" spans="1:9" ht="24.95" hidden="1" customHeight="1">
      <c r="A181" s="30"/>
      <c r="B181" s="30"/>
      <c r="C181" s="30" t="s">
        <v>445</v>
      </c>
      <c r="D181" s="27"/>
      <c r="E181" s="28" t="s">
        <v>435</v>
      </c>
      <c r="F181" s="28" t="s">
        <v>435</v>
      </c>
      <c r="G181" s="28" t="s">
        <v>435</v>
      </c>
      <c r="H181" s="31"/>
      <c r="I181" s="30"/>
    </row>
    <row r="182" spans="1:9" ht="24.95" hidden="1" customHeight="1">
      <c r="A182" s="30"/>
      <c r="B182" s="30"/>
      <c r="C182" s="30" t="s">
        <v>446</v>
      </c>
      <c r="D182" s="27"/>
      <c r="E182" s="28" t="s">
        <v>2468</v>
      </c>
      <c r="F182" s="28" t="s">
        <v>2468</v>
      </c>
      <c r="G182" s="28" t="s">
        <v>2468</v>
      </c>
      <c r="H182" s="31"/>
      <c r="I182" s="30"/>
    </row>
    <row r="183" spans="1:9">
      <c r="A183" s="29"/>
      <c r="B183" s="29"/>
      <c r="C183" s="29" t="s">
        <v>440</v>
      </c>
      <c r="D183" s="76"/>
      <c r="E183" s="22"/>
      <c r="F183" s="22"/>
      <c r="G183" s="22"/>
      <c r="H183" s="22"/>
      <c r="I183" s="29"/>
    </row>
    <row r="184" spans="1:9">
      <c r="A184" s="29"/>
      <c r="B184" s="29"/>
      <c r="C184" s="29"/>
      <c r="D184" s="82" t="s">
        <v>554</v>
      </c>
      <c r="E184" s="87"/>
      <c r="F184" s="87"/>
      <c r="G184" s="87"/>
      <c r="H184" s="22"/>
      <c r="I184" s="29"/>
    </row>
    <row r="185" spans="1:9" ht="25.5">
      <c r="A185" s="29"/>
      <c r="B185" s="29"/>
      <c r="C185" s="29"/>
      <c r="D185" s="139" t="s">
        <v>555</v>
      </c>
      <c r="E185" s="87"/>
      <c r="F185" s="87"/>
      <c r="G185" s="87"/>
      <c r="H185" s="22"/>
      <c r="I185" s="29"/>
    </row>
    <row r="186" spans="1:9">
      <c r="A186" s="29" t="s">
        <v>556</v>
      </c>
      <c r="B186" s="29" t="s">
        <v>557</v>
      </c>
      <c r="C186" s="29"/>
      <c r="D186" s="85" t="s">
        <v>558</v>
      </c>
      <c r="E186" s="146"/>
      <c r="F186" s="146"/>
      <c r="G186" s="151">
        <f t="shared" ref="G186:G194" si="10">E186+F186</f>
        <v>0</v>
      </c>
      <c r="H186" s="22"/>
      <c r="I186" s="29"/>
    </row>
    <row r="187" spans="1:9">
      <c r="A187" s="29" t="s">
        <v>556</v>
      </c>
      <c r="B187" s="29" t="s">
        <v>559</v>
      </c>
      <c r="C187" s="29"/>
      <c r="D187" s="85" t="s">
        <v>560</v>
      </c>
      <c r="E187" s="146"/>
      <c r="F187" s="146"/>
      <c r="G187" s="151">
        <f t="shared" si="10"/>
        <v>0</v>
      </c>
      <c r="H187" s="22"/>
      <c r="I187" s="29"/>
    </row>
    <row r="188" spans="1:9">
      <c r="A188" s="29" t="s">
        <v>556</v>
      </c>
      <c r="B188" s="29" t="s">
        <v>561</v>
      </c>
      <c r="C188" s="29"/>
      <c r="D188" s="85" t="s">
        <v>562</v>
      </c>
      <c r="E188" s="146"/>
      <c r="F188" s="146"/>
      <c r="G188" s="151">
        <f t="shared" si="10"/>
        <v>0</v>
      </c>
      <c r="H188" s="22"/>
      <c r="I188" s="29"/>
    </row>
    <row r="189" spans="1:9" ht="25.5">
      <c r="A189" s="29" t="s">
        <v>556</v>
      </c>
      <c r="B189" s="29" t="s">
        <v>524</v>
      </c>
      <c r="C189" s="29"/>
      <c r="D189" s="85" t="s">
        <v>525</v>
      </c>
      <c r="E189" s="146"/>
      <c r="F189" s="146"/>
      <c r="G189" s="151">
        <f t="shared" si="10"/>
        <v>0</v>
      </c>
      <c r="H189" s="22"/>
      <c r="I189" s="29"/>
    </row>
    <row r="190" spans="1:9">
      <c r="A190" s="29" t="s">
        <v>556</v>
      </c>
      <c r="B190" s="29" t="s">
        <v>526</v>
      </c>
      <c r="C190" s="29"/>
      <c r="D190" s="85" t="s">
        <v>527</v>
      </c>
      <c r="E190" s="146"/>
      <c r="F190" s="146"/>
      <c r="G190" s="151">
        <f t="shared" si="10"/>
        <v>0</v>
      </c>
      <c r="H190" s="22"/>
      <c r="I190" s="29"/>
    </row>
    <row r="191" spans="1:9">
      <c r="A191" s="29" t="s">
        <v>556</v>
      </c>
      <c r="B191" s="29" t="s">
        <v>534</v>
      </c>
      <c r="C191" s="29"/>
      <c r="D191" s="85" t="s">
        <v>509</v>
      </c>
      <c r="E191" s="146"/>
      <c r="F191" s="146"/>
      <c r="G191" s="151">
        <f t="shared" si="10"/>
        <v>0</v>
      </c>
      <c r="H191" s="22"/>
      <c r="I191" s="29"/>
    </row>
    <row r="192" spans="1:9" ht="25.5">
      <c r="A192" s="29" t="s">
        <v>556</v>
      </c>
      <c r="B192" s="29" t="s">
        <v>535</v>
      </c>
      <c r="C192" s="29"/>
      <c r="D192" s="85" t="s">
        <v>563</v>
      </c>
      <c r="E192" s="151">
        <f>SUM(E186:E191)</f>
        <v>0</v>
      </c>
      <c r="F192" s="151">
        <f>SUM(F186:F191)</f>
        <v>0</v>
      </c>
      <c r="G192" s="151">
        <f t="shared" si="10"/>
        <v>0</v>
      </c>
      <c r="H192" s="22"/>
      <c r="I192" s="29"/>
    </row>
    <row r="193" spans="1:9">
      <c r="A193" s="29" t="s">
        <v>564</v>
      </c>
      <c r="B193" s="29" t="s">
        <v>535</v>
      </c>
      <c r="C193" s="29"/>
      <c r="D193" s="85" t="s">
        <v>565</v>
      </c>
      <c r="E193" s="146"/>
      <c r="F193" s="146"/>
      <c r="G193" s="151">
        <f t="shared" si="10"/>
        <v>0</v>
      </c>
      <c r="H193" s="22"/>
      <c r="I193" s="29"/>
    </row>
    <row r="194" spans="1:9" ht="25.5">
      <c r="A194" s="29" t="s">
        <v>566</v>
      </c>
      <c r="B194" s="29" t="s">
        <v>535</v>
      </c>
      <c r="C194" s="29"/>
      <c r="D194" s="85" t="s">
        <v>567</v>
      </c>
      <c r="E194" s="151">
        <f>E192-E193</f>
        <v>0</v>
      </c>
      <c r="F194" s="151">
        <f>F192-F193</f>
        <v>0</v>
      </c>
      <c r="G194" s="151">
        <f t="shared" si="10"/>
        <v>0</v>
      </c>
      <c r="H194" s="22"/>
      <c r="I194" s="29"/>
    </row>
    <row r="195" spans="1:9" ht="25.5">
      <c r="A195" s="29"/>
      <c r="B195" s="29"/>
      <c r="C195" s="29"/>
      <c r="D195" s="139" t="s">
        <v>568</v>
      </c>
      <c r="E195" s="87"/>
      <c r="F195" s="87"/>
      <c r="G195" s="87"/>
      <c r="H195" s="22"/>
      <c r="I195" s="29"/>
    </row>
    <row r="196" spans="1:9">
      <c r="A196" s="29" t="s">
        <v>556</v>
      </c>
      <c r="B196" s="29" t="s">
        <v>569</v>
      </c>
      <c r="C196" s="29"/>
      <c r="D196" s="85" t="s">
        <v>558</v>
      </c>
      <c r="E196" s="146"/>
      <c r="F196" s="146"/>
      <c r="G196" s="151">
        <f t="shared" ref="G196:G204" si="11">E196+F196</f>
        <v>0</v>
      </c>
      <c r="H196" s="22"/>
      <c r="I196" s="29"/>
    </row>
    <row r="197" spans="1:9">
      <c r="A197" s="29" t="s">
        <v>556</v>
      </c>
      <c r="B197" s="29" t="s">
        <v>570</v>
      </c>
      <c r="C197" s="29"/>
      <c r="D197" s="85" t="s">
        <v>560</v>
      </c>
      <c r="E197" s="146"/>
      <c r="F197" s="146"/>
      <c r="G197" s="151">
        <f t="shared" si="11"/>
        <v>0</v>
      </c>
      <c r="H197" s="22"/>
      <c r="I197" s="29"/>
    </row>
    <row r="198" spans="1:9">
      <c r="A198" s="29" t="s">
        <v>556</v>
      </c>
      <c r="B198" s="29" t="s">
        <v>571</v>
      </c>
      <c r="C198" s="29"/>
      <c r="D198" s="85" t="s">
        <v>562</v>
      </c>
      <c r="E198" s="146"/>
      <c r="F198" s="146"/>
      <c r="G198" s="151">
        <f t="shared" si="11"/>
        <v>0</v>
      </c>
      <c r="H198" s="22"/>
      <c r="I198" s="29"/>
    </row>
    <row r="199" spans="1:9" ht="25.5">
      <c r="A199" s="29" t="s">
        <v>556</v>
      </c>
      <c r="B199" s="29" t="s">
        <v>538</v>
      </c>
      <c r="C199" s="29"/>
      <c r="D199" s="85" t="s">
        <v>525</v>
      </c>
      <c r="E199" s="146"/>
      <c r="F199" s="146"/>
      <c r="G199" s="151">
        <f t="shared" si="11"/>
        <v>0</v>
      </c>
      <c r="H199" s="22"/>
      <c r="I199" s="29"/>
    </row>
    <row r="200" spans="1:9">
      <c r="A200" s="29" t="s">
        <v>556</v>
      </c>
      <c r="B200" s="29" t="s">
        <v>539</v>
      </c>
      <c r="C200" s="29"/>
      <c r="D200" s="85" t="s">
        <v>527</v>
      </c>
      <c r="E200" s="146"/>
      <c r="F200" s="146"/>
      <c r="G200" s="151">
        <f t="shared" si="11"/>
        <v>0</v>
      </c>
      <c r="H200" s="22"/>
      <c r="I200" s="29"/>
    </row>
    <row r="201" spans="1:9">
      <c r="A201" s="29" t="s">
        <v>556</v>
      </c>
      <c r="B201" s="29" t="s">
        <v>543</v>
      </c>
      <c r="C201" s="29"/>
      <c r="D201" s="85" t="s">
        <v>509</v>
      </c>
      <c r="E201" s="146"/>
      <c r="F201" s="146"/>
      <c r="G201" s="151">
        <f t="shared" si="11"/>
        <v>0</v>
      </c>
      <c r="H201" s="22"/>
      <c r="I201" s="29"/>
    </row>
    <row r="202" spans="1:9" ht="25.5">
      <c r="A202" s="29" t="s">
        <v>556</v>
      </c>
      <c r="B202" s="29" t="s">
        <v>544</v>
      </c>
      <c r="C202" s="29"/>
      <c r="D202" s="85" t="s">
        <v>572</v>
      </c>
      <c r="E202" s="151">
        <f>SUM(E196:E201)</f>
        <v>0</v>
      </c>
      <c r="F202" s="151">
        <f>SUM(F196:F201)</f>
        <v>0</v>
      </c>
      <c r="G202" s="151">
        <f t="shared" si="11"/>
        <v>0</v>
      </c>
      <c r="H202" s="22"/>
      <c r="I202" s="29"/>
    </row>
    <row r="203" spans="1:9">
      <c r="A203" s="29" t="s">
        <v>564</v>
      </c>
      <c r="B203" s="29" t="s">
        <v>544</v>
      </c>
      <c r="C203" s="29"/>
      <c r="D203" s="85" t="s">
        <v>565</v>
      </c>
      <c r="E203" s="146"/>
      <c r="F203" s="146"/>
      <c r="G203" s="151">
        <f t="shared" si="11"/>
        <v>0</v>
      </c>
      <c r="H203" s="22"/>
      <c r="I203" s="29"/>
    </row>
    <row r="204" spans="1:9" ht="25.5">
      <c r="A204" s="29" t="s">
        <v>566</v>
      </c>
      <c r="B204" s="29" t="s">
        <v>544</v>
      </c>
      <c r="C204" s="29"/>
      <c r="D204" s="85" t="s">
        <v>573</v>
      </c>
      <c r="E204" s="151">
        <f>E202-E203</f>
        <v>0</v>
      </c>
      <c r="F204" s="151">
        <f>F202-F203</f>
        <v>0</v>
      </c>
      <c r="G204" s="151">
        <f t="shared" si="11"/>
        <v>0</v>
      </c>
      <c r="H204" s="22"/>
      <c r="I204" s="29"/>
    </row>
    <row r="205" spans="1:9">
      <c r="A205" s="29" t="s">
        <v>566</v>
      </c>
      <c r="B205" s="29"/>
      <c r="C205" s="29"/>
      <c r="D205" s="142" t="s">
        <v>574</v>
      </c>
      <c r="E205" s="151">
        <f>E204+E194</f>
        <v>0</v>
      </c>
      <c r="F205" s="151">
        <f>F204+F194</f>
        <v>0</v>
      </c>
      <c r="G205" s="151">
        <f>G204+G194</f>
        <v>0</v>
      </c>
      <c r="H205" s="57" t="s">
        <v>2654</v>
      </c>
      <c r="I205" s="29"/>
    </row>
    <row r="206" spans="1:9">
      <c r="A206" s="29"/>
      <c r="B206" s="29"/>
      <c r="C206" s="29" t="s">
        <v>440</v>
      </c>
      <c r="D206" s="22"/>
      <c r="E206" s="22"/>
      <c r="F206" s="22"/>
      <c r="G206" s="22"/>
      <c r="H206" s="22"/>
      <c r="I206" s="29"/>
    </row>
    <row r="207" spans="1:9">
      <c r="A207" s="29"/>
      <c r="B207" s="29"/>
      <c r="C207" s="29" t="s">
        <v>460</v>
      </c>
      <c r="D207" s="29"/>
      <c r="E207" s="29"/>
      <c r="F207" s="29"/>
      <c r="G207" s="29"/>
      <c r="H207" s="29"/>
      <c r="I207" s="29" t="s">
        <v>461</v>
      </c>
    </row>
  </sheetData>
  <sheetProtection algorithmName="SHA-512" hashValue="b6T5Uc96MNF3LO9nNevOHWk5MbEbFn7ollWU281duDdU+2UuK49GYLcDgXOVfMXFQNn8Q4mQurz+bkf64H+hyw==" saltValue="8mVa69Q8UpMsz01FPCygTw==" spinCount="100000" sheet="1" objects="1" scenarios="1" formatColumns="0" formatRows="0"/>
  <dataValidations count="1">
    <dataValidation type="custom" allowBlank="1" showInputMessage="1" showErrorMessage="1" error="Please enter a numeric value upto 2 decimal places only" sqref="E159:G168 E149:G157 E91:G98 E83:G89 E25:G32 E17:G23 E196:G205 E186:G194 E124:G131 E116:G122 E58:G65 E50:G56">
      <formula1>AND(ISNUMBER(E17),IF(ISERR(FIND(".",E17)),TRUE,IF(LEN(E17)-FIND(".",E17)&lt;=2,TRUE,FALSE)))</formula1>
    </dataValidation>
  </dataValidations>
  <hyperlinks>
    <hyperlink ref="H32" tooltip="اظهار تفاصيل البند" display="اظهار تفاصيل البند"/>
    <hyperlink ref="H65" tooltip="اظهار تفاصيل البند" display="اظهار تفاصيل البند"/>
    <hyperlink ref="H98" tooltip="اظهار تفاصيل البند" display="اظهار تفاصيل البند"/>
    <hyperlink ref="H131" tooltip="اظهار تفاصيل البند" display="اظهار تفاصيل البند"/>
    <hyperlink ref="H168" tooltip="اظهار تفاصيل البند" display="اظهار تفاصيل البند"/>
    <hyperlink ref="H205" tooltip="اظهار تفاصيل البند" display="اظهار تفاصيل البند"/>
  </hyperlinks>
  <pageMargins left="0.7" right="0.7" top="0.75" bottom="0.75" header="0.3" footer="0.3"/>
  <drawing r:id="rId1"/>
  <legacyDrawing r:id="rId2"/>
  <controls>
    <mc:AlternateContent xmlns:mc="http://schemas.openxmlformats.org/markup-compatibility/2006">
      <mc:Choice Requires="x14">
        <control shapeId="11306" r:id="rId3" name="LegendBtn">
          <controlPr defaultSize="0" autoLine="0" r:id="rId4">
            <anchor>
              <from>
                <xdr:col>5</xdr:col>
                <xdr:colOff>476250</xdr:colOff>
                <xdr:row>0</xdr:row>
                <xdr:rowOff>123825</xdr:rowOff>
              </from>
              <to>
                <xdr:col>5</xdr:col>
                <xdr:colOff>1104900</xdr:colOff>
                <xdr:row>0</xdr:row>
                <xdr:rowOff>762000</xdr:rowOff>
              </to>
            </anchor>
          </controlPr>
        </control>
      </mc:Choice>
      <mc:Fallback>
        <control shapeId="11306" r:id="rId3" name="LegendBtn"/>
      </mc:Fallback>
    </mc:AlternateContent>
    <mc:AlternateContent xmlns:mc="http://schemas.openxmlformats.org/markup-compatibility/2006">
      <mc:Choice Requires="x14">
        <control shapeId="11305" r:id="rId5" name="HelpBtn">
          <controlPr defaultSize="0" autoLine="0" r:id="rId6">
            <anchor>
              <from>
                <xdr:col>4</xdr:col>
                <xdr:colOff>1162050</xdr:colOff>
                <xdr:row>0</xdr:row>
                <xdr:rowOff>123825</xdr:rowOff>
              </from>
              <to>
                <xdr:col>5</xdr:col>
                <xdr:colOff>285750</xdr:colOff>
                <xdr:row>0</xdr:row>
                <xdr:rowOff>762000</xdr:rowOff>
              </to>
            </anchor>
          </controlPr>
        </control>
      </mc:Choice>
      <mc:Fallback>
        <control shapeId="11305" r:id="rId5" name="HelpBtn"/>
      </mc:Fallback>
    </mc:AlternateContent>
    <mc:AlternateContent xmlns:mc="http://schemas.openxmlformats.org/markup-compatibility/2006">
      <mc:Choice Requires="x14">
        <control shapeId="11304" r:id="rId7" name="ToolboxBtn">
          <controlPr defaultSize="0" autoLine="0" r:id="rId8">
            <anchor>
              <from>
                <xdr:col>4</xdr:col>
                <xdr:colOff>333375</xdr:colOff>
                <xdr:row>0</xdr:row>
                <xdr:rowOff>123825</xdr:rowOff>
              </from>
              <to>
                <xdr:col>4</xdr:col>
                <xdr:colOff>971550</xdr:colOff>
                <xdr:row>0</xdr:row>
                <xdr:rowOff>762000</xdr:rowOff>
              </to>
            </anchor>
          </controlPr>
        </control>
      </mc:Choice>
      <mc:Fallback>
        <control shapeId="11304" r:id="rId7" name="ToolboxBtn"/>
      </mc:Fallback>
    </mc:AlternateContent>
    <mc:AlternateContent xmlns:mc="http://schemas.openxmlformats.org/markup-compatibility/2006">
      <mc:Choice Requires="x14">
        <control shapeId="11303" r:id="rId9" name="HomeBtn">
          <controlPr defaultSize="0" autoLine="0" r:id="rId10">
            <anchor>
              <from>
                <xdr:col>3</xdr:col>
                <xdr:colOff>2228850</xdr:colOff>
                <xdr:row>0</xdr:row>
                <xdr:rowOff>123825</xdr:rowOff>
              </from>
              <to>
                <xdr:col>4</xdr:col>
                <xdr:colOff>142875</xdr:colOff>
                <xdr:row>0</xdr:row>
                <xdr:rowOff>762000</xdr:rowOff>
              </to>
            </anchor>
          </controlPr>
        </control>
      </mc:Choice>
      <mc:Fallback>
        <control shapeId="11303" r:id="rId9" name="HomeBtn"/>
      </mc:Fallback>
    </mc:AlternateContent>
  </control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DZ70"/>
  <sheetViews>
    <sheetView showGridLines="0" rightToLeft="1" topLeftCell="C1" workbookViewId="0">
      <pane ySplit="2" topLeftCell="A8" activePane="bottomLeft" state="frozen"/>
      <selection activeCell="C1" sqref="C1"/>
      <selection pane="bottomLeft" activeCell="A3" sqref="A3"/>
    </sheetView>
  </sheetViews>
  <sheetFormatPr defaultRowHeight="15"/>
  <cols>
    <col min="1" max="2" width="0" hidden="1" customWidth="1"/>
    <col min="3" max="3" width="3.7109375" customWidth="1"/>
    <col min="4" max="4" width="40.7109375" customWidth="1"/>
    <col min="5" max="10" width="22.7109375" customWidth="1"/>
    <col min="11" max="11" width="25.7109375" customWidth="1"/>
  </cols>
  <sheetData>
    <row r="1" spans="1:130" ht="80.099999999999994" customHeight="1">
      <c r="A1" s="34" t="s">
        <v>1602</v>
      </c>
      <c r="B1" s="22"/>
      <c r="C1" s="22"/>
      <c r="D1" s="22"/>
      <c r="E1" s="22"/>
      <c r="F1" s="22"/>
      <c r="G1" s="22"/>
      <c r="H1" s="22"/>
      <c r="I1" s="22"/>
      <c r="J1" s="22"/>
      <c r="K1" s="22"/>
      <c r="L1" s="22"/>
    </row>
    <row r="2" spans="1:130" ht="24.95" customHeight="1">
      <c r="A2" s="54"/>
      <c r="B2" s="54"/>
      <c r="C2" s="54"/>
      <c r="D2" s="56" t="s">
        <v>2599</v>
      </c>
      <c r="E2" s="54"/>
      <c r="F2" s="54"/>
      <c r="G2" s="54"/>
      <c r="H2" s="54"/>
      <c r="I2" s="54"/>
      <c r="J2" s="54"/>
      <c r="K2" s="54"/>
      <c r="L2" s="54"/>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row>
    <row r="3" spans="1:130">
      <c r="A3" s="22"/>
      <c r="B3" s="22"/>
      <c r="C3" s="22"/>
      <c r="D3" s="22"/>
      <c r="E3" s="22"/>
      <c r="F3" s="22"/>
      <c r="G3" s="22"/>
      <c r="H3" s="22"/>
      <c r="I3" s="22"/>
      <c r="J3" s="22"/>
      <c r="K3" s="22"/>
      <c r="L3" s="22"/>
    </row>
    <row r="4" spans="1:130">
      <c r="A4" s="22"/>
      <c r="B4" s="22"/>
      <c r="C4" s="22"/>
      <c r="D4" s="22"/>
      <c r="E4" s="22"/>
      <c r="F4" s="22"/>
      <c r="G4" s="22"/>
      <c r="H4" s="22"/>
      <c r="I4" s="22"/>
      <c r="J4" s="22"/>
      <c r="K4" s="22"/>
      <c r="L4" s="22"/>
    </row>
    <row r="5" spans="1:130" ht="30" customHeight="1">
      <c r="A5" s="29"/>
      <c r="B5" s="29" t="b">
        <v>1</v>
      </c>
      <c r="C5" s="34" t="s">
        <v>1603</v>
      </c>
      <c r="D5" s="29"/>
      <c r="E5" s="29"/>
      <c r="F5" s="29"/>
      <c r="G5" s="29"/>
      <c r="H5" s="29"/>
      <c r="I5" s="29"/>
      <c r="J5" s="29"/>
      <c r="K5" s="29"/>
      <c r="L5" s="29"/>
    </row>
    <row r="6" spans="1:130" hidden="1">
      <c r="A6" s="29"/>
      <c r="B6" s="29"/>
      <c r="C6" s="29"/>
      <c r="D6" s="29"/>
      <c r="E6" s="29"/>
      <c r="F6" s="29"/>
      <c r="G6" s="29"/>
      <c r="H6" s="29"/>
      <c r="I6" s="29"/>
      <c r="J6" s="29"/>
      <c r="K6" s="29"/>
      <c r="L6" s="29"/>
    </row>
    <row r="7" spans="1:130" hidden="1">
      <c r="A7" s="29"/>
      <c r="B7" s="29"/>
      <c r="C7" s="29"/>
      <c r="D7" s="29"/>
      <c r="E7" s="29" t="s">
        <v>498</v>
      </c>
      <c r="F7" s="29" t="s">
        <v>499</v>
      </c>
      <c r="G7" s="29" t="s">
        <v>500</v>
      </c>
      <c r="H7" s="29" t="s">
        <v>501</v>
      </c>
      <c r="I7" s="29" t="s">
        <v>502</v>
      </c>
      <c r="J7" s="29"/>
      <c r="K7" s="29"/>
      <c r="L7" s="29"/>
    </row>
    <row r="8" spans="1:130">
      <c r="A8" s="29"/>
      <c r="B8" s="29"/>
      <c r="C8" s="29" t="s">
        <v>438</v>
      </c>
      <c r="D8" s="29" t="s">
        <v>439</v>
      </c>
      <c r="E8" s="29"/>
      <c r="F8" s="29"/>
      <c r="G8" s="29"/>
      <c r="H8" s="29"/>
      <c r="I8" s="29"/>
      <c r="J8" s="29"/>
      <c r="K8" s="29" t="s">
        <v>440</v>
      </c>
      <c r="L8" s="29" t="s">
        <v>441</v>
      </c>
    </row>
    <row r="9" spans="1:130" ht="25.5">
      <c r="A9" s="29"/>
      <c r="B9" s="29"/>
      <c r="C9" s="29" t="s">
        <v>442</v>
      </c>
      <c r="D9" s="24" t="s">
        <v>3012</v>
      </c>
      <c r="E9" s="73" t="s">
        <v>3708</v>
      </c>
      <c r="F9" s="73" t="s">
        <v>3709</v>
      </c>
      <c r="G9" s="73" t="s">
        <v>3710</v>
      </c>
      <c r="H9" s="73" t="s">
        <v>3711</v>
      </c>
      <c r="I9" s="73" t="s">
        <v>3712</v>
      </c>
      <c r="J9" s="73" t="s">
        <v>3139</v>
      </c>
      <c r="K9" s="22"/>
      <c r="L9" s="29"/>
    </row>
    <row r="10" spans="1:130" ht="24.95" customHeight="1">
      <c r="A10" s="30"/>
      <c r="B10" s="30"/>
      <c r="C10" s="30" t="s">
        <v>443</v>
      </c>
      <c r="D10" s="24"/>
      <c r="E10" s="26" t="str">
        <f t="shared" ref="E10:J10" si="0">TEXT(DATE(MID(E12,7,4),MID(E12,4,2),MID(E12,1,2)),"dd/MM/yyyy")&amp;" - "&amp;TEXT(DATE(MID(E13,7,4),MID(E13,4,2),MID(E13,1,2)),"dd/MM/yyyy")</f>
        <v>01/01/2021 - 30/06/2021</v>
      </c>
      <c r="F10" s="26" t="str">
        <f t="shared" si="0"/>
        <v>01/01/2021 - 30/06/2021</v>
      </c>
      <c r="G10" s="26" t="str">
        <f t="shared" si="0"/>
        <v>01/01/2021 - 30/06/2021</v>
      </c>
      <c r="H10" s="26" t="str">
        <f t="shared" si="0"/>
        <v>01/01/2021 - 30/06/2021</v>
      </c>
      <c r="I10" s="26" t="str">
        <f t="shared" si="0"/>
        <v>01/01/2021 - 30/06/2021</v>
      </c>
      <c r="J10" s="26" t="str">
        <f t="shared" si="0"/>
        <v>01/01/2021 - 30/06/2021</v>
      </c>
      <c r="K10" s="31"/>
      <c r="L10" s="30"/>
    </row>
    <row r="11" spans="1:130" ht="24.95" customHeight="1">
      <c r="A11" s="30"/>
      <c r="B11" s="30"/>
      <c r="C11" s="30" t="s">
        <v>444</v>
      </c>
      <c r="D11" s="24"/>
      <c r="E11" s="26" t="str">
        <f>StartUp!$E$8</f>
        <v>JOD</v>
      </c>
      <c r="F11" s="26" t="str">
        <f>StartUp!$E$8</f>
        <v>JOD</v>
      </c>
      <c r="G11" s="26" t="str">
        <f>StartUp!$E$8</f>
        <v>JOD</v>
      </c>
      <c r="H11" s="26" t="str">
        <f>StartUp!$E$8</f>
        <v>JOD</v>
      </c>
      <c r="I11" s="26" t="str">
        <f>StartUp!$E$8</f>
        <v>JOD</v>
      </c>
      <c r="J11" s="26" t="str">
        <f>StartUp!$E$8</f>
        <v>JOD</v>
      </c>
      <c r="K11" s="31"/>
      <c r="L11" s="30"/>
    </row>
    <row r="12" spans="1:130" ht="24.95" hidden="1" customHeight="1">
      <c r="A12" s="30"/>
      <c r="B12" s="30"/>
      <c r="C12" s="30" t="s">
        <v>445</v>
      </c>
      <c r="D12" s="27"/>
      <c r="E12" s="28" t="s">
        <v>2582</v>
      </c>
      <c r="F12" s="28" t="s">
        <v>2582</v>
      </c>
      <c r="G12" s="28" t="s">
        <v>2582</v>
      </c>
      <c r="H12" s="28" t="s">
        <v>2582</v>
      </c>
      <c r="I12" s="28" t="s">
        <v>2582</v>
      </c>
      <c r="J12" s="28" t="s">
        <v>2582</v>
      </c>
      <c r="K12" s="31"/>
      <c r="L12" s="30"/>
    </row>
    <row r="13" spans="1:130" ht="24.95" hidden="1" customHeight="1">
      <c r="A13" s="30"/>
      <c r="B13" s="30"/>
      <c r="C13" s="30" t="s">
        <v>446</v>
      </c>
      <c r="D13" s="27"/>
      <c r="E13" s="28" t="s">
        <v>2541</v>
      </c>
      <c r="F13" s="28" t="s">
        <v>2541</v>
      </c>
      <c r="G13" s="28" t="s">
        <v>2541</v>
      </c>
      <c r="H13" s="28" t="s">
        <v>2541</v>
      </c>
      <c r="I13" s="28" t="s">
        <v>2541</v>
      </c>
      <c r="J13" s="28" t="s">
        <v>2541</v>
      </c>
      <c r="K13" s="31"/>
      <c r="L13" s="30"/>
    </row>
    <row r="14" spans="1:130">
      <c r="A14" s="29"/>
      <c r="B14" s="29"/>
      <c r="C14" s="29" t="s">
        <v>440</v>
      </c>
      <c r="D14" s="76"/>
      <c r="E14" s="22"/>
      <c r="F14" s="22"/>
      <c r="G14" s="22"/>
      <c r="H14" s="22"/>
      <c r="I14" s="22"/>
      <c r="J14" s="22"/>
      <c r="K14" s="22"/>
      <c r="L14" s="29"/>
    </row>
    <row r="15" spans="1:130">
      <c r="A15" s="29"/>
      <c r="B15" s="29"/>
      <c r="C15" s="29"/>
      <c r="D15" s="82" t="s">
        <v>3698</v>
      </c>
      <c r="E15" s="87"/>
      <c r="F15" s="87"/>
      <c r="G15" s="87"/>
      <c r="H15" s="87"/>
      <c r="I15" s="87"/>
      <c r="J15" s="87"/>
      <c r="K15" s="22"/>
      <c r="L15" s="29"/>
    </row>
    <row r="16" spans="1:130">
      <c r="A16" s="29"/>
      <c r="B16" s="29"/>
      <c r="C16" s="29"/>
      <c r="D16" s="139" t="s">
        <v>3699</v>
      </c>
      <c r="E16" s="87"/>
      <c r="F16" s="87"/>
      <c r="G16" s="87"/>
      <c r="H16" s="87"/>
      <c r="I16" s="87"/>
      <c r="J16" s="87"/>
      <c r="K16" s="22"/>
      <c r="L16" s="29"/>
    </row>
    <row r="17" spans="1:12">
      <c r="A17" s="29" t="s">
        <v>503</v>
      </c>
      <c r="B17" s="29" t="s">
        <v>504</v>
      </c>
      <c r="C17" s="29"/>
      <c r="D17" s="160" t="s">
        <v>3653</v>
      </c>
      <c r="E17" s="146"/>
      <c r="F17" s="146"/>
      <c r="G17" s="146"/>
      <c r="H17" s="146"/>
      <c r="I17" s="146"/>
      <c r="J17" s="151">
        <f t="shared" ref="J17:J22" si="1">SUM(E17:I17)</f>
        <v>0</v>
      </c>
      <c r="K17" s="22"/>
      <c r="L17" s="29"/>
    </row>
    <row r="18" spans="1:12">
      <c r="A18" s="29" t="s">
        <v>505</v>
      </c>
      <c r="B18" s="29" t="s">
        <v>504</v>
      </c>
      <c r="C18" s="29"/>
      <c r="D18" s="160" t="s">
        <v>3700</v>
      </c>
      <c r="E18" s="146"/>
      <c r="F18" s="146"/>
      <c r="G18" s="146"/>
      <c r="H18" s="146"/>
      <c r="I18" s="146"/>
      <c r="J18" s="151">
        <f t="shared" si="1"/>
        <v>0</v>
      </c>
      <c r="K18" s="22"/>
      <c r="L18" s="29"/>
    </row>
    <row r="19" spans="1:12">
      <c r="A19" s="29" t="s">
        <v>506</v>
      </c>
      <c r="B19" s="29" t="s">
        <v>504</v>
      </c>
      <c r="C19" s="29"/>
      <c r="D19" s="160" t="s">
        <v>3067</v>
      </c>
      <c r="E19" s="146"/>
      <c r="F19" s="146"/>
      <c r="G19" s="146"/>
      <c r="H19" s="146"/>
      <c r="I19" s="146"/>
      <c r="J19" s="151">
        <f t="shared" si="1"/>
        <v>0</v>
      </c>
      <c r="K19" s="22"/>
      <c r="L19" s="29"/>
    </row>
    <row r="20" spans="1:12">
      <c r="A20" s="29" t="s">
        <v>507</v>
      </c>
      <c r="B20" s="29" t="s">
        <v>504</v>
      </c>
      <c r="C20" s="29"/>
      <c r="D20" s="160" t="s">
        <v>3129</v>
      </c>
      <c r="E20" s="146"/>
      <c r="F20" s="146"/>
      <c r="G20" s="146"/>
      <c r="H20" s="146"/>
      <c r="I20" s="146"/>
      <c r="J20" s="151">
        <f t="shared" si="1"/>
        <v>0</v>
      </c>
      <c r="K20" s="22"/>
      <c r="L20" s="29"/>
    </row>
    <row r="21" spans="1:12">
      <c r="A21" s="29" t="s">
        <v>508</v>
      </c>
      <c r="B21" s="29" t="s">
        <v>504</v>
      </c>
      <c r="C21" s="29"/>
      <c r="D21" s="160" t="s">
        <v>3701</v>
      </c>
      <c r="E21" s="146"/>
      <c r="F21" s="146"/>
      <c r="G21" s="146"/>
      <c r="H21" s="146"/>
      <c r="I21" s="146"/>
      <c r="J21" s="151">
        <f t="shared" si="1"/>
        <v>0</v>
      </c>
      <c r="K21" s="22"/>
      <c r="L21" s="29"/>
    </row>
    <row r="22" spans="1:12">
      <c r="A22" s="29" t="s">
        <v>510</v>
      </c>
      <c r="B22" s="29" t="s">
        <v>504</v>
      </c>
      <c r="C22" s="29"/>
      <c r="D22" s="160" t="s">
        <v>3656</v>
      </c>
      <c r="E22" s="151">
        <f>+E17+E18+E19-E20+E21</f>
        <v>0</v>
      </c>
      <c r="F22" s="151">
        <f>+F17+F18+F19-F20+F21</f>
        <v>0</v>
      </c>
      <c r="G22" s="151">
        <f>+G17+G18+G19-G20+G21</f>
        <v>0</v>
      </c>
      <c r="H22" s="151">
        <f>+H17+H18+H19-H20+H21</f>
        <v>0</v>
      </c>
      <c r="I22" s="151">
        <f>+I17+I18+I19-I20+I21</f>
        <v>0</v>
      </c>
      <c r="J22" s="151">
        <f t="shared" si="1"/>
        <v>0</v>
      </c>
      <c r="K22" s="22"/>
      <c r="L22" s="29"/>
    </row>
    <row r="23" spans="1:12">
      <c r="A23" s="29"/>
      <c r="B23" s="29"/>
      <c r="C23" s="29"/>
      <c r="D23" s="139" t="s">
        <v>3702</v>
      </c>
      <c r="E23" s="87"/>
      <c r="F23" s="87"/>
      <c r="G23" s="87"/>
      <c r="H23" s="87"/>
      <c r="I23" s="87"/>
      <c r="J23" s="87"/>
      <c r="K23" s="22"/>
      <c r="L23" s="29"/>
    </row>
    <row r="24" spans="1:12">
      <c r="A24" s="29" t="s">
        <v>503</v>
      </c>
      <c r="B24" s="29" t="s">
        <v>511</v>
      </c>
      <c r="C24" s="29"/>
      <c r="D24" s="160" t="s">
        <v>3653</v>
      </c>
      <c r="E24" s="146"/>
      <c r="F24" s="146"/>
      <c r="G24" s="146"/>
      <c r="H24" s="146"/>
      <c r="I24" s="146"/>
      <c r="J24" s="151">
        <f t="shared" ref="J24:J34" si="2">SUM(E24:I24)</f>
        <v>0</v>
      </c>
      <c r="K24" s="22"/>
      <c r="L24" s="29"/>
    </row>
    <row r="25" spans="1:12">
      <c r="A25" s="29" t="s">
        <v>505</v>
      </c>
      <c r="B25" s="29" t="s">
        <v>511</v>
      </c>
      <c r="C25" s="29"/>
      <c r="D25" s="160" t="s">
        <v>3700</v>
      </c>
      <c r="E25" s="146"/>
      <c r="F25" s="146"/>
      <c r="G25" s="146"/>
      <c r="H25" s="146"/>
      <c r="I25" s="146"/>
      <c r="J25" s="151">
        <f t="shared" si="2"/>
        <v>0</v>
      </c>
      <c r="K25" s="22"/>
      <c r="L25" s="29"/>
    </row>
    <row r="26" spans="1:12">
      <c r="A26" s="29" t="s">
        <v>512</v>
      </c>
      <c r="B26" s="29" t="s">
        <v>511</v>
      </c>
      <c r="C26" s="29"/>
      <c r="D26" s="160" t="s">
        <v>3703</v>
      </c>
      <c r="E26" s="146"/>
      <c r="F26" s="146"/>
      <c r="G26" s="146"/>
      <c r="H26" s="146"/>
      <c r="I26" s="146"/>
      <c r="J26" s="151">
        <f t="shared" si="2"/>
        <v>0</v>
      </c>
      <c r="K26" s="22"/>
      <c r="L26" s="29"/>
    </row>
    <row r="27" spans="1:12">
      <c r="A27" s="29" t="s">
        <v>513</v>
      </c>
      <c r="B27" s="29" t="s">
        <v>511</v>
      </c>
      <c r="C27" s="29"/>
      <c r="D27" s="160" t="s">
        <v>3658</v>
      </c>
      <c r="E27" s="146"/>
      <c r="F27" s="146"/>
      <c r="G27" s="146"/>
      <c r="H27" s="146"/>
      <c r="I27" s="146"/>
      <c r="J27" s="151">
        <f t="shared" si="2"/>
        <v>0</v>
      </c>
      <c r="K27" s="22"/>
      <c r="L27" s="29"/>
    </row>
    <row r="28" spans="1:12">
      <c r="A28" s="29" t="s">
        <v>507</v>
      </c>
      <c r="B28" s="29" t="s">
        <v>511</v>
      </c>
      <c r="C28" s="29"/>
      <c r="D28" s="160" t="s">
        <v>3129</v>
      </c>
      <c r="E28" s="146"/>
      <c r="F28" s="146"/>
      <c r="G28" s="146"/>
      <c r="H28" s="146"/>
      <c r="I28" s="146"/>
      <c r="J28" s="151">
        <f t="shared" si="2"/>
        <v>0</v>
      </c>
      <c r="K28" s="22"/>
      <c r="L28" s="29"/>
    </row>
    <row r="29" spans="1:12">
      <c r="A29" s="29" t="s">
        <v>508</v>
      </c>
      <c r="B29" s="29" t="s">
        <v>511</v>
      </c>
      <c r="C29" s="29"/>
      <c r="D29" s="160" t="s">
        <v>3701</v>
      </c>
      <c r="E29" s="146"/>
      <c r="F29" s="146"/>
      <c r="G29" s="146"/>
      <c r="H29" s="146"/>
      <c r="I29" s="146"/>
      <c r="J29" s="151">
        <f t="shared" si="2"/>
        <v>0</v>
      </c>
      <c r="K29" s="22"/>
      <c r="L29" s="29"/>
    </row>
    <row r="30" spans="1:12">
      <c r="A30" s="29" t="s">
        <v>510</v>
      </c>
      <c r="B30" s="29" t="s">
        <v>511</v>
      </c>
      <c r="C30" s="29"/>
      <c r="D30" s="160" t="s">
        <v>3656</v>
      </c>
      <c r="E30" s="151">
        <f>+E24+E25+E26+E27-E28+E29</f>
        <v>0</v>
      </c>
      <c r="F30" s="151">
        <f>+F24+F25+F26+F27-F28+F29</f>
        <v>0</v>
      </c>
      <c r="G30" s="151">
        <f>+G24+G25+G26+G27-G28+G29</f>
        <v>0</v>
      </c>
      <c r="H30" s="151">
        <f>+H24+H25+H26+H27-H28+H29</f>
        <v>0</v>
      </c>
      <c r="I30" s="151">
        <f>+I24+I25+I26+I27-I28+I29</f>
        <v>0</v>
      </c>
      <c r="J30" s="151">
        <f t="shared" si="2"/>
        <v>0</v>
      </c>
      <c r="K30" s="22"/>
      <c r="L30" s="29"/>
    </row>
    <row r="31" spans="1:12">
      <c r="A31" s="29" t="s">
        <v>510</v>
      </c>
      <c r="B31" s="29"/>
      <c r="C31" s="29"/>
      <c r="D31" s="142" t="s">
        <v>3704</v>
      </c>
      <c r="E31" s="151">
        <f>E22-E30</f>
        <v>0</v>
      </c>
      <c r="F31" s="151">
        <f>F22-F30</f>
        <v>0</v>
      </c>
      <c r="G31" s="151">
        <f>G22-G30</f>
        <v>0</v>
      </c>
      <c r="H31" s="151">
        <f>H22-H30</f>
        <v>0</v>
      </c>
      <c r="I31" s="151">
        <f>I22-I30</f>
        <v>0</v>
      </c>
      <c r="J31" s="151">
        <f t="shared" si="2"/>
        <v>0</v>
      </c>
      <c r="L31" s="29"/>
    </row>
    <row r="32" spans="1:12">
      <c r="A32" s="29" t="s">
        <v>514</v>
      </c>
      <c r="B32" s="29"/>
      <c r="C32" s="29"/>
      <c r="D32" s="142" t="s">
        <v>3705</v>
      </c>
      <c r="E32" s="146"/>
      <c r="F32" s="146"/>
      <c r="G32" s="146"/>
      <c r="H32" s="146"/>
      <c r="I32" s="146"/>
      <c r="J32" s="151">
        <f t="shared" si="2"/>
        <v>0</v>
      </c>
      <c r="L32" s="29"/>
    </row>
    <row r="33" spans="1:12">
      <c r="A33" s="29" t="s">
        <v>515</v>
      </c>
      <c r="B33" s="29"/>
      <c r="C33" s="29"/>
      <c r="D33" s="142" t="s">
        <v>3706</v>
      </c>
      <c r="E33" s="146"/>
      <c r="F33" s="146"/>
      <c r="G33" s="146"/>
      <c r="H33" s="146"/>
      <c r="I33" s="146"/>
      <c r="J33" s="151">
        <f t="shared" si="2"/>
        <v>0</v>
      </c>
      <c r="L33" s="29"/>
    </row>
    <row r="34" spans="1:12">
      <c r="A34" s="29" t="s">
        <v>516</v>
      </c>
      <c r="B34" s="29"/>
      <c r="C34" s="29"/>
      <c r="D34" s="142" t="s">
        <v>3707</v>
      </c>
      <c r="E34" s="151">
        <f>SUM(E31:E33)</f>
        <v>0</v>
      </c>
      <c r="F34" s="151">
        <f>SUM(F31:F33)</f>
        <v>0</v>
      </c>
      <c r="G34" s="151">
        <f>SUM(G31:G33)</f>
        <v>0</v>
      </c>
      <c r="H34" s="151">
        <f>SUM(H31:H33)</f>
        <v>0</v>
      </c>
      <c r="I34" s="151">
        <f>SUM(I31:I33)</f>
        <v>0</v>
      </c>
      <c r="J34" s="151">
        <f t="shared" si="2"/>
        <v>0</v>
      </c>
      <c r="K34" s="57" t="s">
        <v>2654</v>
      </c>
      <c r="L34" s="29"/>
    </row>
    <row r="35" spans="1:12">
      <c r="A35" s="29"/>
      <c r="B35" s="29"/>
      <c r="C35" s="29" t="s">
        <v>440</v>
      </c>
      <c r="D35" s="22"/>
      <c r="E35" s="22"/>
      <c r="F35" s="22"/>
      <c r="G35" s="22"/>
      <c r="H35" s="22"/>
      <c r="I35" s="22"/>
      <c r="J35" s="22"/>
      <c r="K35" s="22"/>
      <c r="L35" s="29"/>
    </row>
    <row r="36" spans="1:12">
      <c r="A36" s="29"/>
      <c r="B36" s="29"/>
      <c r="C36" s="29" t="s">
        <v>460</v>
      </c>
      <c r="D36" s="29"/>
      <c r="E36" s="29"/>
      <c r="F36" s="29"/>
      <c r="G36" s="29"/>
      <c r="H36" s="29"/>
      <c r="I36" s="29"/>
      <c r="J36" s="29"/>
      <c r="K36" s="29"/>
      <c r="L36" s="29" t="s">
        <v>461</v>
      </c>
    </row>
    <row r="39" spans="1:12" ht="24.95" customHeight="1">
      <c r="A39" s="29"/>
      <c r="B39" s="29" t="b">
        <v>1</v>
      </c>
      <c r="C39" s="34" t="s">
        <v>2509</v>
      </c>
      <c r="D39" s="29"/>
      <c r="E39" s="29"/>
      <c r="F39" s="29"/>
      <c r="G39" s="29"/>
      <c r="H39" s="29"/>
      <c r="I39" s="29"/>
      <c r="J39" s="29"/>
      <c r="K39" s="29"/>
      <c r="L39" s="29"/>
    </row>
    <row r="40" spans="1:12" hidden="1">
      <c r="A40" s="29"/>
      <c r="B40" s="29"/>
      <c r="C40" s="29"/>
      <c r="D40" s="29"/>
      <c r="E40" s="29"/>
      <c r="F40" s="29"/>
      <c r="G40" s="29"/>
      <c r="H40" s="29"/>
      <c r="I40" s="29"/>
      <c r="J40" s="29"/>
      <c r="K40" s="29"/>
      <c r="L40" s="29"/>
    </row>
    <row r="41" spans="1:12" hidden="1">
      <c r="A41" s="29"/>
      <c r="B41" s="29"/>
      <c r="C41" s="29"/>
      <c r="D41" s="29"/>
      <c r="E41" s="29" t="s">
        <v>498</v>
      </c>
      <c r="F41" s="29" t="s">
        <v>499</v>
      </c>
      <c r="G41" s="29" t="s">
        <v>500</v>
      </c>
      <c r="H41" s="29" t="s">
        <v>501</v>
      </c>
      <c r="I41" s="29" t="s">
        <v>502</v>
      </c>
      <c r="J41" s="29"/>
      <c r="K41" s="29"/>
      <c r="L41" s="29"/>
    </row>
    <row r="42" spans="1:12">
      <c r="A42" s="29"/>
      <c r="B42" s="29"/>
      <c r="C42" s="29" t="s">
        <v>438</v>
      </c>
      <c r="D42" s="29" t="s">
        <v>439</v>
      </c>
      <c r="E42" s="29"/>
      <c r="F42" s="29"/>
      <c r="G42" s="29"/>
      <c r="H42" s="29"/>
      <c r="I42" s="29"/>
      <c r="J42" s="29"/>
      <c r="K42" s="29" t="s">
        <v>440</v>
      </c>
      <c r="L42" s="29" t="s">
        <v>441</v>
      </c>
    </row>
    <row r="43" spans="1:12" ht="25.5">
      <c r="A43" s="29"/>
      <c r="B43" s="29"/>
      <c r="C43" s="29" t="s">
        <v>442</v>
      </c>
      <c r="D43" s="24" t="s">
        <v>3012</v>
      </c>
      <c r="E43" s="73" t="s">
        <v>3708</v>
      </c>
      <c r="F43" s="73" t="s">
        <v>3709</v>
      </c>
      <c r="G43" s="73" t="s">
        <v>3710</v>
      </c>
      <c r="H43" s="73" t="s">
        <v>3711</v>
      </c>
      <c r="I43" s="73" t="s">
        <v>3712</v>
      </c>
      <c r="J43" s="73" t="s">
        <v>3139</v>
      </c>
      <c r="K43" s="22"/>
      <c r="L43" s="29"/>
    </row>
    <row r="44" spans="1:12" ht="24.95" customHeight="1">
      <c r="A44" s="30"/>
      <c r="B44" s="30"/>
      <c r="C44" s="30" t="s">
        <v>443</v>
      </c>
      <c r="D44" s="24"/>
      <c r="E44" s="26" t="str">
        <f t="shared" ref="E44:J44" si="3">TEXT(DATE(MID(E46,7,4),MID(E46,4,2),MID(E46,1,2)),"dd/MM/yyyy")&amp;" - "&amp;TEXT(DATE(MID(E47,7,4),MID(E47,4,2),MID(E47,1,2)),"dd/MM/yyyy")</f>
        <v>01/01/2020 - 31/12/2020</v>
      </c>
      <c r="F44" s="26" t="str">
        <f t="shared" si="3"/>
        <v>01/01/2020 - 31/12/2020</v>
      </c>
      <c r="G44" s="26" t="str">
        <f t="shared" si="3"/>
        <v>01/01/2020 - 31/12/2020</v>
      </c>
      <c r="H44" s="26" t="str">
        <f t="shared" si="3"/>
        <v>01/01/2020 - 31/12/2020</v>
      </c>
      <c r="I44" s="26" t="str">
        <f t="shared" si="3"/>
        <v>01/01/2020 - 31/12/2020</v>
      </c>
      <c r="J44" s="26" t="str">
        <f t="shared" si="3"/>
        <v>01/01/2020 - 31/12/2020</v>
      </c>
      <c r="K44" s="31"/>
      <c r="L44" s="30"/>
    </row>
    <row r="45" spans="1:12" ht="24.95" customHeight="1">
      <c r="A45" s="30"/>
      <c r="B45" s="30"/>
      <c r="C45" s="30" t="s">
        <v>444</v>
      </c>
      <c r="D45" s="24"/>
      <c r="E45" s="26" t="str">
        <f>StartUp!$E$8</f>
        <v>JOD</v>
      </c>
      <c r="F45" s="26" t="str">
        <f>StartUp!$E$8</f>
        <v>JOD</v>
      </c>
      <c r="G45" s="26" t="str">
        <f>StartUp!$E$8</f>
        <v>JOD</v>
      </c>
      <c r="H45" s="26" t="str">
        <f>StartUp!$E$8</f>
        <v>JOD</v>
      </c>
      <c r="I45" s="26" t="str">
        <f>StartUp!$E$8</f>
        <v>JOD</v>
      </c>
      <c r="J45" s="26" t="str">
        <f>StartUp!$E$8</f>
        <v>JOD</v>
      </c>
      <c r="K45" s="31"/>
      <c r="L45" s="30"/>
    </row>
    <row r="46" spans="1:12" ht="24.95" hidden="1" customHeight="1">
      <c r="A46" s="30"/>
      <c r="B46" s="30"/>
      <c r="C46" s="30" t="s">
        <v>445</v>
      </c>
      <c r="D46" s="27"/>
      <c r="E46" s="28" t="s">
        <v>2608</v>
      </c>
      <c r="F46" s="28" t="s">
        <v>2608</v>
      </c>
      <c r="G46" s="28" t="s">
        <v>2608</v>
      </c>
      <c r="H46" s="28" t="s">
        <v>2608</v>
      </c>
      <c r="I46" s="28" t="s">
        <v>2608</v>
      </c>
      <c r="J46" s="28" t="s">
        <v>2608</v>
      </c>
      <c r="K46" s="31"/>
      <c r="L46" s="30"/>
    </row>
    <row r="47" spans="1:12" ht="24.95" hidden="1" customHeight="1">
      <c r="A47" s="30"/>
      <c r="B47" s="30"/>
      <c r="C47" s="30" t="s">
        <v>446</v>
      </c>
      <c r="D47" s="27"/>
      <c r="E47" s="28" t="s">
        <v>2609</v>
      </c>
      <c r="F47" s="28" t="s">
        <v>2609</v>
      </c>
      <c r="G47" s="28" t="s">
        <v>2609</v>
      </c>
      <c r="H47" s="28" t="s">
        <v>2609</v>
      </c>
      <c r="I47" s="28" t="s">
        <v>2609</v>
      </c>
      <c r="J47" s="28" t="s">
        <v>2609</v>
      </c>
      <c r="K47" s="31"/>
      <c r="L47" s="30"/>
    </row>
    <row r="48" spans="1:12">
      <c r="A48" s="29"/>
      <c r="B48" s="29"/>
      <c r="C48" s="29" t="s">
        <v>440</v>
      </c>
      <c r="D48" s="76"/>
      <c r="E48" s="22"/>
      <c r="F48" s="22"/>
      <c r="G48" s="22"/>
      <c r="H48" s="22"/>
      <c r="I48" s="22"/>
      <c r="J48" s="22"/>
      <c r="K48" s="22"/>
      <c r="L48" s="29"/>
    </row>
    <row r="49" spans="1:12">
      <c r="A49" s="29"/>
      <c r="B49" s="29"/>
      <c r="C49" s="29"/>
      <c r="D49" s="82" t="s">
        <v>3698</v>
      </c>
      <c r="E49" s="87"/>
      <c r="F49" s="87"/>
      <c r="G49" s="87"/>
      <c r="H49" s="87"/>
      <c r="I49" s="87"/>
      <c r="J49" s="87"/>
      <c r="K49" s="22"/>
      <c r="L49" s="29"/>
    </row>
    <row r="50" spans="1:12">
      <c r="A50" s="29"/>
      <c r="B50" s="29"/>
      <c r="C50" s="29"/>
      <c r="D50" s="139" t="s">
        <v>3699</v>
      </c>
      <c r="E50" s="87"/>
      <c r="F50" s="87"/>
      <c r="G50" s="87"/>
      <c r="H50" s="87"/>
      <c r="I50" s="87"/>
      <c r="J50" s="87"/>
      <c r="K50" s="22"/>
      <c r="L50" s="29"/>
    </row>
    <row r="51" spans="1:12">
      <c r="A51" s="29" t="s">
        <v>503</v>
      </c>
      <c r="B51" s="29" t="s">
        <v>504</v>
      </c>
      <c r="C51" s="29"/>
      <c r="D51" s="160" t="s">
        <v>3653</v>
      </c>
      <c r="E51" s="146"/>
      <c r="F51" s="146"/>
      <c r="G51" s="146"/>
      <c r="H51" s="146"/>
      <c r="I51" s="146"/>
      <c r="J51" s="151">
        <f t="shared" ref="J51:J56" si="4">SUM(E51:I51)</f>
        <v>0</v>
      </c>
      <c r="K51" s="22"/>
      <c r="L51" s="29"/>
    </row>
    <row r="52" spans="1:12">
      <c r="A52" s="29" t="s">
        <v>505</v>
      </c>
      <c r="B52" s="29" t="s">
        <v>504</v>
      </c>
      <c r="C52" s="29"/>
      <c r="D52" s="160" t="s">
        <v>3700</v>
      </c>
      <c r="E52" s="146"/>
      <c r="F52" s="146"/>
      <c r="G52" s="146"/>
      <c r="H52" s="146"/>
      <c r="I52" s="146"/>
      <c r="J52" s="151">
        <f t="shared" si="4"/>
        <v>0</v>
      </c>
      <c r="K52" s="22"/>
      <c r="L52" s="29"/>
    </row>
    <row r="53" spans="1:12">
      <c r="A53" s="29" t="s">
        <v>506</v>
      </c>
      <c r="B53" s="29" t="s">
        <v>504</v>
      </c>
      <c r="C53" s="29"/>
      <c r="D53" s="160" t="s">
        <v>3067</v>
      </c>
      <c r="E53" s="146"/>
      <c r="F53" s="146"/>
      <c r="G53" s="146"/>
      <c r="H53" s="146"/>
      <c r="I53" s="146"/>
      <c r="J53" s="151">
        <f t="shared" si="4"/>
        <v>0</v>
      </c>
      <c r="K53" s="22"/>
      <c r="L53" s="29"/>
    </row>
    <row r="54" spans="1:12">
      <c r="A54" s="29" t="s">
        <v>507</v>
      </c>
      <c r="B54" s="29" t="s">
        <v>504</v>
      </c>
      <c r="C54" s="29"/>
      <c r="D54" s="160" t="s">
        <v>3129</v>
      </c>
      <c r="E54" s="146"/>
      <c r="F54" s="146"/>
      <c r="G54" s="146"/>
      <c r="H54" s="146"/>
      <c r="I54" s="146"/>
      <c r="J54" s="151">
        <f t="shared" si="4"/>
        <v>0</v>
      </c>
      <c r="K54" s="22"/>
      <c r="L54" s="29"/>
    </row>
    <row r="55" spans="1:12">
      <c r="A55" s="29" t="s">
        <v>508</v>
      </c>
      <c r="B55" s="29" t="s">
        <v>504</v>
      </c>
      <c r="C55" s="29"/>
      <c r="D55" s="160" t="s">
        <v>3701</v>
      </c>
      <c r="E55" s="146"/>
      <c r="F55" s="146"/>
      <c r="G55" s="146"/>
      <c r="H55" s="146"/>
      <c r="I55" s="146"/>
      <c r="J55" s="151">
        <f t="shared" si="4"/>
        <v>0</v>
      </c>
      <c r="K55" s="22"/>
      <c r="L55" s="29"/>
    </row>
    <row r="56" spans="1:12">
      <c r="A56" s="29" t="s">
        <v>510</v>
      </c>
      <c r="B56" s="29" t="s">
        <v>504</v>
      </c>
      <c r="C56" s="29"/>
      <c r="D56" s="160" t="s">
        <v>3656</v>
      </c>
      <c r="E56" s="151">
        <f>+E51+E52+E53-E54+E55</f>
        <v>0</v>
      </c>
      <c r="F56" s="151">
        <f>+F51+F52+F53-F54+F55</f>
        <v>0</v>
      </c>
      <c r="G56" s="151">
        <f>+G51+G52+G53-G54+G55</f>
        <v>0</v>
      </c>
      <c r="H56" s="151">
        <f>+H51+H52+H53-H54+H55</f>
        <v>0</v>
      </c>
      <c r="I56" s="151">
        <f>+I51+I52+I53-I54+I55</f>
        <v>0</v>
      </c>
      <c r="J56" s="151">
        <f t="shared" si="4"/>
        <v>0</v>
      </c>
      <c r="K56" s="22"/>
      <c r="L56" s="29"/>
    </row>
    <row r="57" spans="1:12">
      <c r="A57" s="29"/>
      <c r="B57" s="29"/>
      <c r="C57" s="29"/>
      <c r="D57" s="139" t="s">
        <v>3702</v>
      </c>
      <c r="E57" s="87"/>
      <c r="F57" s="87"/>
      <c r="G57" s="87"/>
      <c r="H57" s="87"/>
      <c r="I57" s="87"/>
      <c r="J57" s="87"/>
      <c r="K57" s="22"/>
      <c r="L57" s="29"/>
    </row>
    <row r="58" spans="1:12">
      <c r="A58" s="29" t="s">
        <v>503</v>
      </c>
      <c r="B58" s="29" t="s">
        <v>511</v>
      </c>
      <c r="C58" s="29"/>
      <c r="D58" s="160" t="s">
        <v>3653</v>
      </c>
      <c r="E58" s="146"/>
      <c r="F58" s="146"/>
      <c r="G58" s="146"/>
      <c r="H58" s="146"/>
      <c r="I58" s="146"/>
      <c r="J58" s="151">
        <f t="shared" ref="J58:J68" si="5">SUM(E58:I58)</f>
        <v>0</v>
      </c>
      <c r="K58" s="22"/>
      <c r="L58" s="29"/>
    </row>
    <row r="59" spans="1:12">
      <c r="A59" s="29" t="s">
        <v>505</v>
      </c>
      <c r="B59" s="29" t="s">
        <v>511</v>
      </c>
      <c r="C59" s="29"/>
      <c r="D59" s="160" t="s">
        <v>3700</v>
      </c>
      <c r="E59" s="146"/>
      <c r="F59" s="146"/>
      <c r="G59" s="146"/>
      <c r="H59" s="146"/>
      <c r="I59" s="146"/>
      <c r="J59" s="151">
        <f t="shared" si="5"/>
        <v>0</v>
      </c>
      <c r="K59" s="22"/>
      <c r="L59" s="29"/>
    </row>
    <row r="60" spans="1:12">
      <c r="A60" s="29" t="s">
        <v>512</v>
      </c>
      <c r="B60" s="29" t="s">
        <v>511</v>
      </c>
      <c r="C60" s="29"/>
      <c r="D60" s="160" t="s">
        <v>3703</v>
      </c>
      <c r="E60" s="146"/>
      <c r="F60" s="146"/>
      <c r="G60" s="146"/>
      <c r="H60" s="146"/>
      <c r="I60" s="146"/>
      <c r="J60" s="151">
        <f t="shared" si="5"/>
        <v>0</v>
      </c>
      <c r="K60" s="22"/>
      <c r="L60" s="29"/>
    </row>
    <row r="61" spans="1:12">
      <c r="A61" s="29" t="s">
        <v>513</v>
      </c>
      <c r="B61" s="29" t="s">
        <v>511</v>
      </c>
      <c r="C61" s="29"/>
      <c r="D61" s="160" t="s">
        <v>3658</v>
      </c>
      <c r="E61" s="146"/>
      <c r="F61" s="146"/>
      <c r="G61" s="146"/>
      <c r="H61" s="146"/>
      <c r="I61" s="146"/>
      <c r="J61" s="151">
        <f t="shared" si="5"/>
        <v>0</v>
      </c>
      <c r="K61" s="22"/>
      <c r="L61" s="29"/>
    </row>
    <row r="62" spans="1:12">
      <c r="A62" s="29" t="s">
        <v>507</v>
      </c>
      <c r="B62" s="29" t="s">
        <v>511</v>
      </c>
      <c r="C62" s="29"/>
      <c r="D62" s="160" t="s">
        <v>3129</v>
      </c>
      <c r="E62" s="146"/>
      <c r="F62" s="146"/>
      <c r="G62" s="146"/>
      <c r="H62" s="146"/>
      <c r="I62" s="146"/>
      <c r="J62" s="151">
        <f t="shared" si="5"/>
        <v>0</v>
      </c>
      <c r="K62" s="22"/>
      <c r="L62" s="29"/>
    </row>
    <row r="63" spans="1:12">
      <c r="A63" s="29" t="s">
        <v>508</v>
      </c>
      <c r="B63" s="29" t="s">
        <v>511</v>
      </c>
      <c r="C63" s="29"/>
      <c r="D63" s="160" t="s">
        <v>3701</v>
      </c>
      <c r="E63" s="146"/>
      <c r="F63" s="146"/>
      <c r="G63" s="146"/>
      <c r="H63" s="146"/>
      <c r="I63" s="146"/>
      <c r="J63" s="151">
        <f t="shared" si="5"/>
        <v>0</v>
      </c>
      <c r="K63" s="22"/>
      <c r="L63" s="29"/>
    </row>
    <row r="64" spans="1:12">
      <c r="A64" s="29" t="s">
        <v>510</v>
      </c>
      <c r="B64" s="29" t="s">
        <v>511</v>
      </c>
      <c r="C64" s="29"/>
      <c r="D64" s="160" t="s">
        <v>3656</v>
      </c>
      <c r="E64" s="151">
        <f>+E58+E59+E60+E61-E62+E63</f>
        <v>0</v>
      </c>
      <c r="F64" s="151">
        <f>+F58+F59+F60+F61-F62+F63</f>
        <v>0</v>
      </c>
      <c r="G64" s="151">
        <f>+G58+G59+G60+G61-G62+G63</f>
        <v>0</v>
      </c>
      <c r="H64" s="151">
        <f>+H58+H59+H60+H61-H62+H63</f>
        <v>0</v>
      </c>
      <c r="I64" s="151">
        <f>+I58+I59+I60+I61-I62+I63</f>
        <v>0</v>
      </c>
      <c r="J64" s="151">
        <f t="shared" si="5"/>
        <v>0</v>
      </c>
      <c r="K64" s="22"/>
      <c r="L64" s="29"/>
    </row>
    <row r="65" spans="1:12">
      <c r="A65" s="29" t="s">
        <v>510</v>
      </c>
      <c r="B65" s="29"/>
      <c r="C65" s="29"/>
      <c r="D65" s="142" t="s">
        <v>3704</v>
      </c>
      <c r="E65" s="151">
        <f>E56-E64</f>
        <v>0</v>
      </c>
      <c r="F65" s="151">
        <f>F56-F64</f>
        <v>0</v>
      </c>
      <c r="G65" s="151">
        <f>G56-G64</f>
        <v>0</v>
      </c>
      <c r="H65" s="151">
        <f>H56-H64</f>
        <v>0</v>
      </c>
      <c r="I65" s="151">
        <f>I56-I64</f>
        <v>0</v>
      </c>
      <c r="J65" s="151">
        <f t="shared" si="5"/>
        <v>0</v>
      </c>
      <c r="L65" s="29"/>
    </row>
    <row r="66" spans="1:12">
      <c r="A66" s="29" t="s">
        <v>514</v>
      </c>
      <c r="B66" s="29"/>
      <c r="C66" s="29"/>
      <c r="D66" s="142" t="s">
        <v>3705</v>
      </c>
      <c r="E66" s="146"/>
      <c r="F66" s="146"/>
      <c r="G66" s="146"/>
      <c r="H66" s="146"/>
      <c r="I66" s="146"/>
      <c r="J66" s="151">
        <f t="shared" si="5"/>
        <v>0</v>
      </c>
      <c r="L66" s="29"/>
    </row>
    <row r="67" spans="1:12">
      <c r="A67" s="29" t="s">
        <v>515</v>
      </c>
      <c r="B67" s="29"/>
      <c r="C67" s="29"/>
      <c r="D67" s="142" t="s">
        <v>3706</v>
      </c>
      <c r="E67" s="146"/>
      <c r="F67" s="146"/>
      <c r="G67" s="146"/>
      <c r="H67" s="146"/>
      <c r="I67" s="146"/>
      <c r="J67" s="151">
        <f t="shared" si="5"/>
        <v>0</v>
      </c>
      <c r="L67" s="29"/>
    </row>
    <row r="68" spans="1:12">
      <c r="A68" s="29" t="s">
        <v>516</v>
      </c>
      <c r="B68" s="29"/>
      <c r="C68" s="29"/>
      <c r="D68" s="142" t="s">
        <v>3707</v>
      </c>
      <c r="E68" s="151">
        <f>SUM(E65:E67)</f>
        <v>0</v>
      </c>
      <c r="F68" s="151">
        <f>SUM(F65:F67)</f>
        <v>0</v>
      </c>
      <c r="G68" s="151">
        <f>SUM(G65:G67)</f>
        <v>0</v>
      </c>
      <c r="H68" s="151">
        <f>SUM(H65:H67)</f>
        <v>0</v>
      </c>
      <c r="I68" s="151">
        <f>SUM(I65:I67)</f>
        <v>0</v>
      </c>
      <c r="J68" s="151">
        <f t="shared" si="5"/>
        <v>0</v>
      </c>
      <c r="K68" s="57" t="s">
        <v>2654</v>
      </c>
      <c r="L68" s="29"/>
    </row>
    <row r="69" spans="1:12">
      <c r="A69" s="29"/>
      <c r="B69" s="29"/>
      <c r="C69" s="29" t="s">
        <v>440</v>
      </c>
      <c r="D69" s="22"/>
      <c r="E69" s="22"/>
      <c r="F69" s="22"/>
      <c r="G69" s="22"/>
      <c r="H69" s="22"/>
      <c r="I69" s="22"/>
      <c r="J69" s="22"/>
      <c r="K69" s="22"/>
      <c r="L69" s="29"/>
    </row>
    <row r="70" spans="1:12">
      <c r="A70" s="29"/>
      <c r="B70" s="29"/>
      <c r="C70" s="29" t="s">
        <v>460</v>
      </c>
      <c r="D70" s="29"/>
      <c r="E70" s="29"/>
      <c r="F70" s="29"/>
      <c r="G70" s="29"/>
      <c r="H70" s="29"/>
      <c r="I70" s="29"/>
      <c r="J70" s="29"/>
      <c r="K70" s="29"/>
      <c r="L70" s="29" t="s">
        <v>461</v>
      </c>
    </row>
  </sheetData>
  <sheetProtection algorithmName="SHA-512" hashValue="EwrxYlghqxZTXAHmrjWFfvdeqIZTQNYeDI2vGH4d+IpomPwDkRGO9Mv2fnKBe4zQ/c9PcbhTni0WfvlC+aPr8g==" saltValue="WnQGWL1bLqn9YmyCBD3tuw==" spinCount="100000" sheet="1" objects="1" scenarios="1" formatColumns="0" formatRows="0"/>
  <dataValidations count="1">
    <dataValidation type="custom" allowBlank="1" showInputMessage="1" showErrorMessage="1" error="Please enter a numeric value upto 2 decimal places only" sqref="E24:J34 E17:J22 E58:J68 E51:J56">
      <formula1>AND(ISNUMBER(E17),IF(ISERR(FIND(".",E17)),TRUE,IF(LEN(E17)-FIND(".",E17)&lt;=2,TRUE,FALSE)))</formula1>
    </dataValidation>
  </dataValidations>
  <hyperlinks>
    <hyperlink ref="A17" r:id="rId1"/>
    <hyperlink ref="A24" r:id="rId2"/>
    <hyperlink ref="A51" r:id="rId3"/>
    <hyperlink ref="A58" r:id="rId4"/>
    <hyperlink ref="K34" tooltip="اظهار تفاصيل البند" display="اظهار تفاصيل البند"/>
    <hyperlink ref="K68" tooltip="اظهار تفاصيل البند" display="اظهار تفاصيل البند"/>
  </hyperlinks>
  <pageMargins left="0.7" right="0.7" top="0.75" bottom="0.75" header="0.3" footer="0.3"/>
  <drawing r:id="rId5"/>
  <legacyDrawing r:id="rId6"/>
  <controls>
    <mc:AlternateContent xmlns:mc="http://schemas.openxmlformats.org/markup-compatibility/2006">
      <mc:Choice Requires="x14">
        <control shapeId="10282" r:id="rId7" name="LegendBtn">
          <controlPr defaultSize="0" autoLine="0" r:id="rId8">
            <anchor>
              <from>
                <xdr:col>5</xdr:col>
                <xdr:colOff>476250</xdr:colOff>
                <xdr:row>0</xdr:row>
                <xdr:rowOff>123825</xdr:rowOff>
              </from>
              <to>
                <xdr:col>5</xdr:col>
                <xdr:colOff>1104900</xdr:colOff>
                <xdr:row>0</xdr:row>
                <xdr:rowOff>762000</xdr:rowOff>
              </to>
            </anchor>
          </controlPr>
        </control>
      </mc:Choice>
      <mc:Fallback>
        <control shapeId="10282" r:id="rId7" name="LegendBtn"/>
      </mc:Fallback>
    </mc:AlternateContent>
    <mc:AlternateContent xmlns:mc="http://schemas.openxmlformats.org/markup-compatibility/2006">
      <mc:Choice Requires="x14">
        <control shapeId="10281" r:id="rId9" name="HelpBtn">
          <controlPr defaultSize="0" autoLine="0" r:id="rId10">
            <anchor>
              <from>
                <xdr:col>4</xdr:col>
                <xdr:colOff>1162050</xdr:colOff>
                <xdr:row>0</xdr:row>
                <xdr:rowOff>123825</xdr:rowOff>
              </from>
              <to>
                <xdr:col>5</xdr:col>
                <xdr:colOff>285750</xdr:colOff>
                <xdr:row>0</xdr:row>
                <xdr:rowOff>762000</xdr:rowOff>
              </to>
            </anchor>
          </controlPr>
        </control>
      </mc:Choice>
      <mc:Fallback>
        <control shapeId="10281" r:id="rId9" name="HelpBtn"/>
      </mc:Fallback>
    </mc:AlternateContent>
    <mc:AlternateContent xmlns:mc="http://schemas.openxmlformats.org/markup-compatibility/2006">
      <mc:Choice Requires="x14">
        <control shapeId="10280" r:id="rId11" name="ToolboxBtn">
          <controlPr defaultSize="0" autoLine="0" r:id="rId12">
            <anchor>
              <from>
                <xdr:col>4</xdr:col>
                <xdr:colOff>333375</xdr:colOff>
                <xdr:row>0</xdr:row>
                <xdr:rowOff>123825</xdr:rowOff>
              </from>
              <to>
                <xdr:col>4</xdr:col>
                <xdr:colOff>971550</xdr:colOff>
                <xdr:row>0</xdr:row>
                <xdr:rowOff>762000</xdr:rowOff>
              </to>
            </anchor>
          </controlPr>
        </control>
      </mc:Choice>
      <mc:Fallback>
        <control shapeId="10280" r:id="rId11" name="ToolboxBtn"/>
      </mc:Fallback>
    </mc:AlternateContent>
    <mc:AlternateContent xmlns:mc="http://schemas.openxmlformats.org/markup-compatibility/2006">
      <mc:Choice Requires="x14">
        <control shapeId="10279" r:id="rId13" name="HomeBtn">
          <controlPr defaultSize="0" autoLine="0" r:id="rId14">
            <anchor>
              <from>
                <xdr:col>3</xdr:col>
                <xdr:colOff>2228850</xdr:colOff>
                <xdr:row>0</xdr:row>
                <xdr:rowOff>123825</xdr:rowOff>
              </from>
              <to>
                <xdr:col>4</xdr:col>
                <xdr:colOff>142875</xdr:colOff>
                <xdr:row>0</xdr:row>
                <xdr:rowOff>762000</xdr:rowOff>
              </to>
            </anchor>
          </controlPr>
        </control>
      </mc:Choice>
      <mc:Fallback>
        <control shapeId="10279" r:id="rId13" name="HomeBtn"/>
      </mc:Fallback>
    </mc:AlternateContent>
  </control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DZ231"/>
  <sheetViews>
    <sheetView showGridLines="0" rightToLeft="1" topLeftCell="C1" workbookViewId="0">
      <pane ySplit="2" topLeftCell="A11" activePane="bottomLeft" state="frozen"/>
      <selection activeCell="C1" sqref="C1"/>
      <selection pane="bottomLeft" activeCell="A3" sqref="A3"/>
    </sheetView>
  </sheetViews>
  <sheetFormatPr defaultRowHeight="15"/>
  <cols>
    <col min="1" max="2" width="0" hidden="1" customWidth="1"/>
    <col min="3" max="3" width="3.7109375" customWidth="1"/>
    <col min="4" max="4" width="40.7109375" customWidth="1"/>
    <col min="5" max="6" width="22.7109375" customWidth="1"/>
    <col min="7" max="7" width="25.7109375" customWidth="1"/>
    <col min="8" max="8" width="22.7109375" customWidth="1"/>
    <col min="9" max="9" width="25.7109375" customWidth="1"/>
    <col min="10" max="10" width="20.7109375" customWidth="1"/>
  </cols>
  <sheetData>
    <row r="1" spans="1:130" ht="80.099999999999994" customHeight="1">
      <c r="A1" s="34" t="s">
        <v>1604</v>
      </c>
      <c r="B1" s="22"/>
      <c r="C1" s="22"/>
      <c r="D1" s="22"/>
      <c r="E1" s="22"/>
      <c r="F1" s="22"/>
      <c r="G1" s="22"/>
      <c r="H1" s="22"/>
      <c r="I1" s="22"/>
      <c r="J1" s="22"/>
      <c r="K1" s="22"/>
      <c r="L1" s="22"/>
    </row>
    <row r="2" spans="1:130" ht="24.95" customHeight="1">
      <c r="A2" s="54"/>
      <c r="B2" s="54"/>
      <c r="C2" s="54"/>
      <c r="D2" s="56" t="s">
        <v>2600</v>
      </c>
      <c r="E2" s="54"/>
      <c r="F2" s="54"/>
      <c r="G2" s="54"/>
      <c r="H2" s="54"/>
      <c r="I2" s="54"/>
      <c r="J2" s="54"/>
      <c r="K2" s="54"/>
      <c r="L2" s="54"/>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row>
    <row r="3" spans="1:130">
      <c r="A3" s="22"/>
      <c r="B3" s="22"/>
      <c r="C3" s="22"/>
      <c r="D3" s="22"/>
      <c r="E3" s="22"/>
      <c r="F3" s="22"/>
      <c r="G3" s="22"/>
      <c r="H3" s="22"/>
      <c r="I3" s="22"/>
      <c r="J3" s="22"/>
      <c r="K3" s="22"/>
      <c r="L3" s="22"/>
    </row>
    <row r="4" spans="1:130">
      <c r="A4" s="22"/>
      <c r="B4" s="22"/>
      <c r="C4" s="22"/>
      <c r="D4" s="22"/>
      <c r="E4" s="22"/>
      <c r="F4" s="22"/>
      <c r="G4" s="22"/>
      <c r="H4" s="22"/>
      <c r="I4" s="22"/>
      <c r="J4" s="22"/>
      <c r="K4" s="22"/>
      <c r="L4" s="22"/>
    </row>
    <row r="5" spans="1:130" ht="24.95" customHeight="1">
      <c r="A5" s="29"/>
      <c r="B5" s="29" t="b">
        <v>1</v>
      </c>
      <c r="C5" s="34" t="s">
        <v>2517</v>
      </c>
      <c r="D5" s="29"/>
      <c r="E5" s="29"/>
      <c r="F5" s="29"/>
      <c r="G5" s="29"/>
      <c r="H5" s="29"/>
      <c r="I5" s="22"/>
      <c r="J5" s="22"/>
      <c r="K5" s="22"/>
      <c r="L5" s="22"/>
      <c r="M5" s="22"/>
    </row>
    <row r="6" spans="1:130" hidden="1">
      <c r="A6" s="29"/>
      <c r="B6" s="29"/>
      <c r="C6" s="29"/>
      <c r="D6" s="29"/>
      <c r="E6" s="29"/>
      <c r="F6" s="29"/>
      <c r="G6" s="29"/>
      <c r="H6" s="29"/>
      <c r="I6" s="22"/>
      <c r="J6" s="22"/>
      <c r="K6" s="22"/>
      <c r="L6" s="22"/>
      <c r="M6" s="22"/>
    </row>
    <row r="7" spans="1:130" hidden="1">
      <c r="A7" s="29"/>
      <c r="B7" s="29"/>
      <c r="C7" s="29"/>
      <c r="D7" s="29"/>
      <c r="E7" s="29"/>
      <c r="F7" s="29"/>
      <c r="G7" s="29"/>
      <c r="H7" s="29"/>
      <c r="I7" s="22"/>
      <c r="J7" s="22"/>
      <c r="K7" s="22"/>
      <c r="L7" s="22"/>
      <c r="M7" s="22"/>
    </row>
    <row r="8" spans="1:130">
      <c r="A8" s="29"/>
      <c r="B8" s="29"/>
      <c r="C8" s="29" t="s">
        <v>438</v>
      </c>
      <c r="D8" s="29" t="s">
        <v>439</v>
      </c>
      <c r="E8" s="29"/>
      <c r="F8" s="29"/>
      <c r="G8" s="29" t="s">
        <v>440</v>
      </c>
      <c r="H8" s="29" t="s">
        <v>441</v>
      </c>
      <c r="I8" s="22"/>
      <c r="J8" s="22"/>
      <c r="K8" s="22"/>
      <c r="L8" s="22"/>
      <c r="M8" s="22"/>
    </row>
    <row r="9" spans="1:130" ht="24.95" customHeight="1">
      <c r="A9" s="29"/>
      <c r="B9" s="29"/>
      <c r="C9" s="29" t="s">
        <v>462</v>
      </c>
      <c r="D9" s="161" t="s">
        <v>3734</v>
      </c>
      <c r="E9" s="162"/>
      <c r="F9" s="162"/>
      <c r="G9" s="29"/>
      <c r="H9" s="29"/>
      <c r="I9" s="22"/>
      <c r="J9" s="22"/>
      <c r="K9" s="22"/>
      <c r="L9" s="22"/>
      <c r="M9" s="22"/>
    </row>
    <row r="10" spans="1:130" ht="24.95" customHeight="1">
      <c r="A10" s="29"/>
      <c r="B10" s="29"/>
      <c r="C10" s="29" t="s">
        <v>442</v>
      </c>
      <c r="D10" s="24" t="s">
        <v>3012</v>
      </c>
      <c r="E10" s="73" t="s">
        <v>3030</v>
      </c>
      <c r="F10" s="73" t="s">
        <v>3030</v>
      </c>
      <c r="G10" s="29"/>
      <c r="H10" s="29"/>
      <c r="I10" s="22"/>
      <c r="J10" s="22"/>
      <c r="K10" s="22"/>
      <c r="L10" s="22"/>
      <c r="M10" s="22"/>
    </row>
    <row r="11" spans="1:130" ht="24.95" customHeight="1">
      <c r="A11" s="30"/>
      <c r="B11" s="30"/>
      <c r="C11" s="30" t="s">
        <v>443</v>
      </c>
      <c r="D11" s="24"/>
      <c r="E11" s="26" t="str">
        <f>TEXT(DATE(MID(E13,7,4),MID(E13,4,2),MID(E13,1,2)),"dd/MM/yyyy")&amp;" - "&amp;TEXT(DATE(MID(E14,7,4),MID(E14,4,2),MID(E14,1,2)),"dd/MM/yyyy")</f>
        <v>01/01/2021 - 30/06/2021</v>
      </c>
      <c r="F11" s="26" t="str">
        <f>TEXT(DATE(MID(F13,7,4),MID(F13,4,2),MID(F13,1,2)),"dd/MM/yyyy")&amp;" - "&amp;TEXT(DATE(MID(F14,7,4),MID(F14,4,2),MID(F14,1,2)),"dd/MM/yyyy")</f>
        <v>01/01/2020 - 31/12/2020</v>
      </c>
      <c r="G11" s="30"/>
      <c r="H11" s="30"/>
      <c r="I11" s="31"/>
      <c r="J11" s="31"/>
      <c r="K11" s="31"/>
      <c r="L11" s="31"/>
      <c r="M11" s="31"/>
    </row>
    <row r="12" spans="1:130" ht="24.95" customHeight="1">
      <c r="A12" s="30"/>
      <c r="B12" s="30"/>
      <c r="C12" s="30" t="s">
        <v>444</v>
      </c>
      <c r="D12" s="24"/>
      <c r="E12" s="26" t="str">
        <f>StartUp!$E$8</f>
        <v>JOD</v>
      </c>
      <c r="F12" s="26" t="str">
        <f>StartUp!$E$8</f>
        <v>JOD</v>
      </c>
      <c r="G12" s="30"/>
      <c r="H12" s="30"/>
      <c r="I12" s="31"/>
      <c r="J12" s="31"/>
      <c r="K12" s="31"/>
      <c r="L12" s="31"/>
      <c r="M12" s="31"/>
    </row>
    <row r="13" spans="1:130" ht="24.95" hidden="1" customHeight="1">
      <c r="A13" s="30"/>
      <c r="B13" s="30"/>
      <c r="C13" s="30" t="s">
        <v>445</v>
      </c>
      <c r="D13" s="27"/>
      <c r="E13" s="28" t="s">
        <v>2582</v>
      </c>
      <c r="F13" s="28" t="s">
        <v>2608</v>
      </c>
      <c r="G13" s="30"/>
      <c r="H13" s="30"/>
      <c r="I13" s="31"/>
      <c r="J13" s="31"/>
      <c r="K13" s="31"/>
      <c r="L13" s="31"/>
      <c r="M13" s="31"/>
    </row>
    <row r="14" spans="1:130" ht="24.95" hidden="1" customHeight="1">
      <c r="A14" s="30"/>
      <c r="B14" s="30"/>
      <c r="C14" s="30" t="s">
        <v>446</v>
      </c>
      <c r="D14" s="27"/>
      <c r="E14" s="28" t="s">
        <v>2541</v>
      </c>
      <c r="F14" s="28" t="s">
        <v>2609</v>
      </c>
      <c r="G14" s="30"/>
      <c r="H14" s="30"/>
      <c r="I14" s="31"/>
      <c r="J14" s="31"/>
      <c r="K14" s="31"/>
      <c r="L14" s="31"/>
      <c r="M14" s="31"/>
    </row>
    <row r="15" spans="1:130">
      <c r="A15" s="29"/>
      <c r="B15" s="29"/>
      <c r="C15" s="29" t="s">
        <v>440</v>
      </c>
      <c r="D15" s="76"/>
      <c r="E15" s="22"/>
      <c r="F15" s="22"/>
      <c r="G15" s="22"/>
      <c r="H15" s="29"/>
      <c r="I15" s="22"/>
      <c r="J15" s="22"/>
      <c r="K15" s="22"/>
      <c r="L15" s="22"/>
      <c r="M15" s="22"/>
    </row>
    <row r="16" spans="1:130">
      <c r="A16" s="29"/>
      <c r="B16" s="29"/>
      <c r="C16" s="29"/>
      <c r="D16" s="82" t="s">
        <v>3733</v>
      </c>
      <c r="E16" s="87"/>
      <c r="F16" s="87"/>
      <c r="G16" s="22"/>
      <c r="H16" s="29"/>
      <c r="I16" s="22"/>
      <c r="J16" s="22"/>
      <c r="K16" s="22"/>
      <c r="L16" s="22"/>
      <c r="M16" s="22"/>
    </row>
    <row r="17" spans="1:13">
      <c r="A17" s="29" t="s">
        <v>463</v>
      </c>
      <c r="B17" s="29"/>
      <c r="C17" s="29"/>
      <c r="D17" s="85" t="s">
        <v>3653</v>
      </c>
      <c r="E17" s="146"/>
      <c r="F17" s="146"/>
      <c r="G17" s="22"/>
      <c r="H17" s="29"/>
      <c r="I17" s="22"/>
      <c r="J17" s="22"/>
      <c r="K17" s="22"/>
      <c r="L17" s="22"/>
      <c r="M17" s="22"/>
    </row>
    <row r="18" spans="1:13">
      <c r="A18" s="29" t="s">
        <v>464</v>
      </c>
      <c r="B18" s="29"/>
      <c r="C18" s="29"/>
      <c r="D18" s="85" t="s">
        <v>3723</v>
      </c>
      <c r="E18" s="146"/>
      <c r="F18" s="146"/>
      <c r="H18" s="29"/>
      <c r="I18" s="22"/>
      <c r="J18" s="22"/>
      <c r="K18" s="22"/>
      <c r="L18" s="22"/>
      <c r="M18" s="22"/>
    </row>
    <row r="19" spans="1:13">
      <c r="A19" s="29" t="s">
        <v>465</v>
      </c>
      <c r="B19" s="29"/>
      <c r="C19" s="29"/>
      <c r="D19" s="85" t="s">
        <v>3724</v>
      </c>
      <c r="E19" s="146"/>
      <c r="F19" s="146"/>
      <c r="H19" s="29"/>
      <c r="I19" s="22"/>
      <c r="J19" s="22"/>
      <c r="K19" s="22"/>
      <c r="L19" s="22"/>
      <c r="M19" s="22"/>
    </row>
    <row r="20" spans="1:13">
      <c r="A20" s="29" t="s">
        <v>466</v>
      </c>
      <c r="B20" s="29"/>
      <c r="C20" s="29"/>
      <c r="D20" s="85" t="s">
        <v>3728</v>
      </c>
      <c r="E20" s="151">
        <f>1*E18+-1*E19</f>
        <v>0</v>
      </c>
      <c r="F20" s="151">
        <f>1*F18+-1*F19</f>
        <v>0</v>
      </c>
      <c r="H20" s="29"/>
      <c r="I20" s="22"/>
      <c r="J20" s="22"/>
      <c r="K20" s="22"/>
      <c r="L20" s="22"/>
      <c r="M20" s="22"/>
    </row>
    <row r="21" spans="1:13">
      <c r="A21" s="29" t="s">
        <v>467</v>
      </c>
      <c r="B21" s="29"/>
      <c r="C21" s="29"/>
      <c r="D21" s="85" t="s">
        <v>3656</v>
      </c>
      <c r="E21" s="151">
        <f>E17+E20</f>
        <v>0</v>
      </c>
      <c r="F21" s="151">
        <f>F17+F20</f>
        <v>0</v>
      </c>
      <c r="G21" s="57" t="s">
        <v>2654</v>
      </c>
      <c r="H21" s="29"/>
      <c r="I21" s="22"/>
      <c r="J21" s="22"/>
      <c r="K21" s="22"/>
      <c r="L21" s="22"/>
      <c r="M21" s="22"/>
    </row>
    <row r="22" spans="1:13" hidden="1">
      <c r="A22" s="29"/>
      <c r="B22" s="29"/>
      <c r="C22" s="29" t="s">
        <v>440</v>
      </c>
      <c r="D22" s="22"/>
      <c r="E22" s="22"/>
      <c r="F22" s="22"/>
      <c r="G22" s="22"/>
      <c r="H22" s="29"/>
      <c r="I22" s="22"/>
      <c r="J22" s="22"/>
      <c r="K22" s="22"/>
      <c r="L22" s="22"/>
      <c r="M22" s="22"/>
    </row>
    <row r="23" spans="1:13" hidden="1">
      <c r="A23" s="29"/>
      <c r="B23" s="29"/>
      <c r="C23" s="29" t="s">
        <v>460</v>
      </c>
      <c r="D23" s="29"/>
      <c r="E23" s="29"/>
      <c r="F23" s="29"/>
      <c r="G23" s="29"/>
      <c r="H23" s="29" t="s">
        <v>461</v>
      </c>
      <c r="I23" s="22"/>
      <c r="J23" s="22"/>
      <c r="K23" s="22"/>
      <c r="L23" s="22"/>
      <c r="M23" s="22"/>
    </row>
    <row r="24" spans="1:13" hidden="1">
      <c r="A24" s="22"/>
      <c r="B24" s="22"/>
      <c r="C24" s="22"/>
      <c r="D24" s="22"/>
      <c r="E24" s="22"/>
      <c r="F24" s="22"/>
      <c r="G24" s="22"/>
      <c r="H24" s="22"/>
      <c r="I24" s="22"/>
      <c r="J24" s="22"/>
      <c r="K24" s="22"/>
      <c r="L24" s="22"/>
    </row>
    <row r="25" spans="1:13" hidden="1">
      <c r="A25" s="22"/>
      <c r="B25" s="22"/>
      <c r="C25" s="22"/>
      <c r="D25" s="22"/>
      <c r="E25" s="22"/>
      <c r="F25" s="22"/>
      <c r="G25" s="22"/>
      <c r="H25" s="22"/>
      <c r="I25" s="22"/>
      <c r="J25" s="22"/>
      <c r="K25" s="22"/>
      <c r="L25" s="22"/>
    </row>
    <row r="26" spans="1:13" hidden="1">
      <c r="A26" s="22"/>
      <c r="B26" s="22"/>
      <c r="C26" s="22"/>
      <c r="D26" s="22"/>
      <c r="E26" s="22"/>
      <c r="F26" s="22"/>
      <c r="G26" s="22"/>
      <c r="H26" s="22"/>
      <c r="I26" s="22"/>
      <c r="J26" s="22"/>
      <c r="K26" s="22"/>
      <c r="L26" s="22"/>
    </row>
    <row r="27" spans="1:13" ht="30" customHeight="1">
      <c r="A27" s="29"/>
      <c r="B27" s="29" t="b">
        <v>1</v>
      </c>
      <c r="C27" s="34" t="s">
        <v>1605</v>
      </c>
      <c r="D27" s="29"/>
      <c r="E27" s="29"/>
      <c r="F27" s="29"/>
      <c r="G27" s="29"/>
      <c r="H27" s="29"/>
      <c r="I27" s="29"/>
      <c r="J27" s="29"/>
      <c r="K27" s="29"/>
      <c r="L27" s="22"/>
    </row>
    <row r="28" spans="1:13" hidden="1">
      <c r="A28" s="29"/>
      <c r="B28" s="29"/>
      <c r="C28" s="29"/>
      <c r="D28" s="29"/>
      <c r="E28" s="29" t="s">
        <v>468</v>
      </c>
      <c r="F28" s="29" t="s">
        <v>469</v>
      </c>
      <c r="G28" s="29" t="s">
        <v>470</v>
      </c>
      <c r="H28" s="29" t="s">
        <v>471</v>
      </c>
      <c r="I28" s="29" t="s">
        <v>467</v>
      </c>
      <c r="J28" s="29"/>
      <c r="K28" s="29"/>
      <c r="L28" s="22"/>
    </row>
    <row r="29" spans="1:13" hidden="1">
      <c r="A29" s="29"/>
      <c r="B29" s="29"/>
      <c r="C29" s="29"/>
      <c r="D29" s="29" t="s">
        <v>472</v>
      </c>
      <c r="E29" s="29"/>
      <c r="F29" s="29"/>
      <c r="G29" s="29"/>
      <c r="H29" s="29"/>
      <c r="I29" s="29"/>
      <c r="J29" s="29"/>
      <c r="K29" s="29"/>
      <c r="L29" s="22"/>
    </row>
    <row r="30" spans="1:13">
      <c r="A30" s="29"/>
      <c r="B30" s="29"/>
      <c r="C30" s="29" t="s">
        <v>438</v>
      </c>
      <c r="D30" s="29" t="s">
        <v>473</v>
      </c>
      <c r="E30" s="29"/>
      <c r="F30" s="29"/>
      <c r="G30" s="29"/>
      <c r="H30" s="29"/>
      <c r="I30" s="29"/>
      <c r="J30" s="29" t="s">
        <v>440</v>
      </c>
      <c r="K30" s="29" t="s">
        <v>441</v>
      </c>
      <c r="L30" s="22"/>
    </row>
    <row r="31" spans="1:13" ht="24.95" customHeight="1">
      <c r="A31" s="29"/>
      <c r="B31" s="29"/>
      <c r="C31" s="29" t="s">
        <v>462</v>
      </c>
      <c r="D31" s="164" t="s">
        <v>3731</v>
      </c>
      <c r="E31" s="165"/>
      <c r="F31" s="165"/>
      <c r="G31" s="165"/>
      <c r="H31" s="165"/>
      <c r="I31" s="165"/>
      <c r="J31" s="22"/>
      <c r="K31" s="29"/>
      <c r="L31" s="22"/>
    </row>
    <row r="32" spans="1:13" ht="51.75">
      <c r="A32" s="34"/>
      <c r="B32" s="34"/>
      <c r="C32" s="34" t="s">
        <v>439</v>
      </c>
      <c r="D32" s="73" t="s">
        <v>3730</v>
      </c>
      <c r="E32" s="73" t="s">
        <v>3653</v>
      </c>
      <c r="F32" s="73" t="s">
        <v>3723</v>
      </c>
      <c r="G32" s="73" t="s">
        <v>3724</v>
      </c>
      <c r="H32" s="73" t="s">
        <v>3656</v>
      </c>
      <c r="I32" s="73" t="s">
        <v>3730</v>
      </c>
      <c r="J32" s="35"/>
      <c r="K32" s="34"/>
      <c r="L32" s="35"/>
    </row>
    <row r="33" spans="1:12" ht="24.95" customHeight="1">
      <c r="A33" s="36"/>
      <c r="B33" s="36"/>
      <c r="C33" s="36" t="s">
        <v>443</v>
      </c>
      <c r="D33" s="24"/>
      <c r="E33" s="26" t="str">
        <f>TEXT(DATE(MID(E35,7,4),MID(E35,4,2),MID(E35,1,2)),"dd/MM/yyyy")&amp;" - "&amp;TEXT(DATE(MID(E36,7,4),MID(E36,4,2),MID(E36,1,2)),"dd/MM/yyyy")</f>
        <v>01/01/2021 - 30/06/2021</v>
      </c>
      <c r="F33" s="26" t="str">
        <f>TEXT(DATE(MID(F35,7,4),MID(F35,4,2),MID(F35,1,2)),"dd/MM/yyyy")&amp;" - "&amp;TEXT(DATE(MID(F36,7,4),MID(F36,4,2),MID(F36,1,2)),"dd/MM/yyyy")</f>
        <v>01/01/2021 - 30/06/2021</v>
      </c>
      <c r="G33" s="26" t="str">
        <f>TEXT(DATE(MID(G35,7,4),MID(G35,4,2),MID(G35,1,2)),"dd/MM/yyyy")&amp;" - "&amp;TEXT(DATE(MID(G36,7,4),MID(G36,4,2),MID(G36,1,2)),"dd/MM/yyyy")</f>
        <v>01/01/2021 - 30/06/2021</v>
      </c>
      <c r="H33" s="26" t="str">
        <f>TEXT(DATE(MID(H35,7,4),MID(H35,4,2),MID(H35,1,2)),"dd/MM/yyyy")&amp;" - "&amp;TEXT(DATE(MID(H36,7,4),MID(H36,4,2),MID(H36,1,2)),"dd/MM/yyyy")</f>
        <v>01/01/2021 - 30/06/2021</v>
      </c>
      <c r="I33" s="26" t="str">
        <f>TEXT(DATE(MID(I35,7,4),MID(I35,4,2),MID(I35,1,2)),"dd/MM/yyyy")&amp;" - "&amp;TEXT(DATE(MID(I36,7,4),MID(I36,4,2),MID(I36,1,2)),"dd/MM/yyyy")</f>
        <v>01/01/2021 - 30/06/2021</v>
      </c>
      <c r="J33" s="37"/>
      <c r="K33" s="36"/>
      <c r="L33" s="37"/>
    </row>
    <row r="34" spans="1:12" ht="27" customHeight="1">
      <c r="A34" s="36"/>
      <c r="B34" s="36"/>
      <c r="C34" s="36" t="s">
        <v>444</v>
      </c>
      <c r="D34" s="24"/>
      <c r="E34" s="26" t="str">
        <f>StartUp!$E$8</f>
        <v>JOD</v>
      </c>
      <c r="F34" s="26" t="str">
        <f>StartUp!$E$8</f>
        <v>JOD</v>
      </c>
      <c r="G34" s="26" t="str">
        <f>StartUp!$E$8</f>
        <v>JOD</v>
      </c>
      <c r="H34" s="26" t="str">
        <f>StartUp!$E$8</f>
        <v>JOD</v>
      </c>
      <c r="I34" s="26" t="str">
        <f>StartUp!$E$8</f>
        <v>JOD</v>
      </c>
      <c r="J34" s="37"/>
      <c r="K34" s="36"/>
      <c r="L34" s="37"/>
    </row>
    <row r="35" spans="1:12" ht="24.95" hidden="1" customHeight="1">
      <c r="A35" s="36"/>
      <c r="B35" s="36"/>
      <c r="C35" s="36" t="s">
        <v>445</v>
      </c>
      <c r="D35" s="27"/>
      <c r="E35" s="28" t="s">
        <v>2582</v>
      </c>
      <c r="F35" s="28" t="s">
        <v>2582</v>
      </c>
      <c r="G35" s="28" t="s">
        <v>2582</v>
      </c>
      <c r="H35" s="28" t="s">
        <v>2582</v>
      </c>
      <c r="I35" s="28" t="s">
        <v>2582</v>
      </c>
      <c r="J35" s="37"/>
      <c r="K35" s="36"/>
      <c r="L35" s="37"/>
    </row>
    <row r="36" spans="1:12" ht="24.95" hidden="1" customHeight="1">
      <c r="A36" s="36"/>
      <c r="B36" s="36"/>
      <c r="C36" s="36" t="s">
        <v>446</v>
      </c>
      <c r="D36" s="27"/>
      <c r="E36" s="28" t="s">
        <v>2541</v>
      </c>
      <c r="F36" s="28" t="s">
        <v>2541</v>
      </c>
      <c r="G36" s="28" t="s">
        <v>2541</v>
      </c>
      <c r="H36" s="28" t="s">
        <v>2541</v>
      </c>
      <c r="I36" s="28" t="s">
        <v>2541</v>
      </c>
      <c r="J36" s="37"/>
      <c r="K36" s="36"/>
      <c r="L36" s="37"/>
    </row>
    <row r="37" spans="1:12">
      <c r="A37" s="29"/>
      <c r="B37" s="29"/>
      <c r="C37" s="29" t="s">
        <v>440</v>
      </c>
      <c r="D37" s="166" t="s">
        <v>3732</v>
      </c>
      <c r="E37" s="22"/>
      <c r="F37" s="22"/>
      <c r="G37" s="22"/>
      <c r="H37" s="22"/>
      <c r="I37" s="22"/>
      <c r="J37" s="22"/>
      <c r="K37" s="29"/>
      <c r="L37" s="22"/>
    </row>
    <row r="38" spans="1:12">
      <c r="A38" s="29"/>
      <c r="B38" s="29"/>
      <c r="C38" s="38"/>
      <c r="D38" s="163"/>
      <c r="E38" s="146"/>
      <c r="F38" s="146"/>
      <c r="G38" s="146"/>
      <c r="H38" s="151">
        <f>E38+F38-G38</f>
        <v>0</v>
      </c>
      <c r="I38" s="146"/>
      <c r="K38" s="29"/>
      <c r="L38" s="22"/>
    </row>
    <row r="39" spans="1:12" hidden="1">
      <c r="A39" s="29"/>
      <c r="B39" s="29"/>
      <c r="C39" s="29" t="s">
        <v>440</v>
      </c>
      <c r="D39" s="22"/>
      <c r="E39" s="22"/>
      <c r="F39" s="22"/>
      <c r="G39" s="22"/>
      <c r="H39" s="22"/>
      <c r="I39" s="22"/>
      <c r="J39" s="22"/>
      <c r="K39" s="29"/>
      <c r="L39" s="22"/>
    </row>
    <row r="40" spans="1:12" hidden="1">
      <c r="A40" s="29"/>
      <c r="B40" s="29"/>
      <c r="C40" s="29" t="s">
        <v>460</v>
      </c>
      <c r="D40" s="29"/>
      <c r="E40" s="29"/>
      <c r="F40" s="29"/>
      <c r="G40" s="29"/>
      <c r="H40" s="29"/>
      <c r="I40" s="29"/>
      <c r="J40" s="29"/>
      <c r="K40" s="29" t="s">
        <v>461</v>
      </c>
      <c r="L40" s="22"/>
    </row>
    <row r="41" spans="1:12" hidden="1">
      <c r="A41" s="22"/>
      <c r="B41" s="22"/>
      <c r="C41" s="22"/>
      <c r="D41" s="22"/>
      <c r="E41" s="22"/>
      <c r="F41" s="22"/>
      <c r="G41" s="22"/>
      <c r="H41" s="22"/>
      <c r="I41" s="22"/>
      <c r="J41" s="22"/>
      <c r="K41" s="22"/>
      <c r="L41" s="22"/>
    </row>
    <row r="42" spans="1:12" hidden="1">
      <c r="A42" s="22"/>
      <c r="B42" s="22"/>
      <c r="C42" s="22"/>
      <c r="D42" s="22"/>
      <c r="E42" s="22"/>
      <c r="F42" s="22"/>
      <c r="G42" s="22"/>
      <c r="H42" s="22"/>
      <c r="I42" s="22"/>
      <c r="J42" s="22"/>
      <c r="K42" s="22"/>
      <c r="L42" s="22"/>
    </row>
    <row r="43" spans="1:12" ht="24.95" customHeight="1">
      <c r="A43" s="29"/>
      <c r="B43" s="29" t="b">
        <v>1</v>
      </c>
      <c r="C43" s="34" t="s">
        <v>2516</v>
      </c>
      <c r="D43" s="29"/>
      <c r="E43" s="29"/>
      <c r="F43" s="29"/>
      <c r="G43" s="29"/>
      <c r="H43" s="29"/>
      <c r="I43" s="29"/>
      <c r="J43" s="29"/>
      <c r="K43" s="29"/>
      <c r="L43" s="22"/>
    </row>
    <row r="44" spans="1:12" hidden="1">
      <c r="A44" s="29"/>
      <c r="B44" s="29"/>
      <c r="C44" s="29"/>
      <c r="D44" s="29"/>
      <c r="E44" s="29" t="s">
        <v>468</v>
      </c>
      <c r="F44" s="29" t="s">
        <v>469</v>
      </c>
      <c r="G44" s="29" t="s">
        <v>470</v>
      </c>
      <c r="H44" s="29" t="s">
        <v>471</v>
      </c>
      <c r="I44" s="29" t="s">
        <v>467</v>
      </c>
      <c r="J44" s="29"/>
      <c r="K44" s="29"/>
      <c r="L44" s="22"/>
    </row>
    <row r="45" spans="1:12" hidden="1">
      <c r="A45" s="29"/>
      <c r="B45" s="29"/>
      <c r="C45" s="29"/>
      <c r="D45" s="29" t="s">
        <v>472</v>
      </c>
      <c r="E45" s="29"/>
      <c r="F45" s="29"/>
      <c r="G45" s="29"/>
      <c r="H45" s="29"/>
      <c r="I45" s="29"/>
      <c r="J45" s="29"/>
      <c r="K45" s="29"/>
      <c r="L45" s="22"/>
    </row>
    <row r="46" spans="1:12">
      <c r="A46" s="29"/>
      <c r="B46" s="29"/>
      <c r="C46" s="29" t="s">
        <v>438</v>
      </c>
      <c r="D46" s="29" t="s">
        <v>473</v>
      </c>
      <c r="E46" s="29"/>
      <c r="F46" s="29"/>
      <c r="G46" s="29"/>
      <c r="H46" s="29"/>
      <c r="I46" s="29"/>
      <c r="J46" s="29" t="s">
        <v>440</v>
      </c>
      <c r="K46" s="29" t="s">
        <v>441</v>
      </c>
      <c r="L46" s="22"/>
    </row>
    <row r="47" spans="1:12" ht="24.95" customHeight="1">
      <c r="A47" s="29"/>
      <c r="B47" s="29"/>
      <c r="C47" s="29" t="s">
        <v>462</v>
      </c>
      <c r="D47" s="164" t="s">
        <v>3731</v>
      </c>
      <c r="E47" s="165"/>
      <c r="F47" s="165"/>
      <c r="G47" s="165"/>
      <c r="H47" s="165"/>
      <c r="I47" s="165"/>
      <c r="J47" s="22"/>
      <c r="K47" s="29"/>
      <c r="L47" s="22"/>
    </row>
    <row r="48" spans="1:12" ht="51.75">
      <c r="A48" s="34"/>
      <c r="B48" s="34"/>
      <c r="C48" s="34" t="s">
        <v>439</v>
      </c>
      <c r="D48" s="73" t="s">
        <v>3730</v>
      </c>
      <c r="E48" s="73" t="s">
        <v>3653</v>
      </c>
      <c r="F48" s="73" t="s">
        <v>3723</v>
      </c>
      <c r="G48" s="73" t="s">
        <v>3724</v>
      </c>
      <c r="H48" s="73" t="s">
        <v>3656</v>
      </c>
      <c r="I48" s="73" t="s">
        <v>3730</v>
      </c>
      <c r="J48" s="35"/>
      <c r="K48" s="34"/>
      <c r="L48" s="35"/>
    </row>
    <row r="49" spans="1:12" ht="24.95" customHeight="1">
      <c r="A49" s="36"/>
      <c r="B49" s="36"/>
      <c r="C49" s="36" t="s">
        <v>443</v>
      </c>
      <c r="D49" s="24"/>
      <c r="E49" s="26" t="str">
        <f>TEXT(DATE(MID(E51,7,4),MID(E51,4,2),MID(E51,1,2)),"dd/MM/yyyy")&amp;" - "&amp;TEXT(DATE(MID(E52,7,4),MID(E52,4,2),MID(E52,1,2)),"dd/MM/yyyy")</f>
        <v>01/01/2020 - 31/12/2020</v>
      </c>
      <c r="F49" s="26" t="str">
        <f>TEXT(DATE(MID(F51,7,4),MID(F51,4,2),MID(F51,1,2)),"dd/MM/yyyy")&amp;" - "&amp;TEXT(DATE(MID(F52,7,4),MID(F52,4,2),MID(F52,1,2)),"dd/MM/yyyy")</f>
        <v>01/01/2020 - 31/12/2020</v>
      </c>
      <c r="G49" s="26" t="str">
        <f>TEXT(DATE(MID(G51,7,4),MID(G51,4,2),MID(G51,1,2)),"dd/MM/yyyy")&amp;" - "&amp;TEXT(DATE(MID(G52,7,4),MID(G52,4,2),MID(G52,1,2)),"dd/MM/yyyy")</f>
        <v>01/01/2020 - 31/12/2020</v>
      </c>
      <c r="H49" s="26" t="str">
        <f>TEXT(DATE(MID(H51,7,4),MID(H51,4,2),MID(H51,1,2)),"dd/MM/yyyy")&amp;" - "&amp;TEXT(DATE(MID(H52,7,4),MID(H52,4,2),MID(H52,1,2)),"dd/MM/yyyy")</f>
        <v>01/01/2020 - 31/12/2020</v>
      </c>
      <c r="I49" s="26" t="str">
        <f>TEXT(DATE(MID(I51,7,4),MID(I51,4,2),MID(I51,1,2)),"dd/MM/yyyy")&amp;" - "&amp;TEXT(DATE(MID(I52,7,4),MID(I52,4,2),MID(I52,1,2)),"dd/MM/yyyy")</f>
        <v>01/01/2020 - 31/12/2020</v>
      </c>
      <c r="J49" s="37"/>
      <c r="K49" s="36"/>
      <c r="L49" s="37"/>
    </row>
    <row r="50" spans="1:12" ht="25.5" customHeight="1">
      <c r="A50" s="36"/>
      <c r="B50" s="36"/>
      <c r="C50" s="36" t="s">
        <v>444</v>
      </c>
      <c r="D50" s="24"/>
      <c r="E50" s="26" t="str">
        <f>StartUp!$E$8</f>
        <v>JOD</v>
      </c>
      <c r="F50" s="26" t="str">
        <f>StartUp!$E$8</f>
        <v>JOD</v>
      </c>
      <c r="G50" s="26" t="str">
        <f>StartUp!$E$8</f>
        <v>JOD</v>
      </c>
      <c r="H50" s="26" t="str">
        <f>StartUp!$E$8</f>
        <v>JOD</v>
      </c>
      <c r="I50" s="26" t="str">
        <f>StartUp!$E$8</f>
        <v>JOD</v>
      </c>
      <c r="J50" s="37"/>
      <c r="K50" s="36"/>
      <c r="L50" s="37"/>
    </row>
    <row r="51" spans="1:12" ht="24.95" hidden="1" customHeight="1">
      <c r="A51" s="36"/>
      <c r="B51" s="36"/>
      <c r="C51" s="36" t="s">
        <v>445</v>
      </c>
      <c r="D51" s="27"/>
      <c r="E51" s="28" t="s">
        <v>2608</v>
      </c>
      <c r="F51" s="28" t="s">
        <v>2608</v>
      </c>
      <c r="G51" s="28" t="s">
        <v>2608</v>
      </c>
      <c r="H51" s="28" t="s">
        <v>2608</v>
      </c>
      <c r="I51" s="28" t="s">
        <v>2608</v>
      </c>
      <c r="J51" s="37"/>
      <c r="K51" s="36"/>
      <c r="L51" s="37"/>
    </row>
    <row r="52" spans="1:12" ht="24.95" hidden="1" customHeight="1">
      <c r="A52" s="36"/>
      <c r="B52" s="36"/>
      <c r="C52" s="36" t="s">
        <v>446</v>
      </c>
      <c r="D52" s="27"/>
      <c r="E52" s="28" t="s">
        <v>2609</v>
      </c>
      <c r="F52" s="28" t="s">
        <v>2609</v>
      </c>
      <c r="G52" s="28" t="s">
        <v>2609</v>
      </c>
      <c r="H52" s="28" t="s">
        <v>2609</v>
      </c>
      <c r="I52" s="28" t="s">
        <v>2609</v>
      </c>
      <c r="J52" s="37"/>
      <c r="K52" s="36"/>
      <c r="L52" s="37"/>
    </row>
    <row r="53" spans="1:12">
      <c r="A53" s="29"/>
      <c r="B53" s="29"/>
      <c r="C53" s="29" t="s">
        <v>440</v>
      </c>
      <c r="D53" s="166" t="s">
        <v>3732</v>
      </c>
      <c r="E53" s="22"/>
      <c r="F53" s="22"/>
      <c r="G53" s="22"/>
      <c r="H53" s="22"/>
      <c r="I53" s="22"/>
      <c r="J53" s="22"/>
      <c r="K53" s="29"/>
      <c r="L53" s="22"/>
    </row>
    <row r="54" spans="1:12">
      <c r="A54" s="29"/>
      <c r="B54" s="29"/>
      <c r="C54" s="38"/>
      <c r="D54" s="163"/>
      <c r="E54" s="146"/>
      <c r="F54" s="146"/>
      <c r="G54" s="146"/>
      <c r="H54" s="151">
        <f>E54+F54-G54</f>
        <v>0</v>
      </c>
      <c r="I54" s="146"/>
      <c r="K54" s="29"/>
      <c r="L54" s="22"/>
    </row>
    <row r="55" spans="1:12" hidden="1">
      <c r="A55" s="29"/>
      <c r="B55" s="29"/>
      <c r="C55" s="29" t="s">
        <v>440</v>
      </c>
      <c r="D55" s="22"/>
      <c r="E55" s="22"/>
      <c r="F55" s="22"/>
      <c r="G55" s="22"/>
      <c r="H55" s="22"/>
      <c r="I55" s="22"/>
      <c r="J55" s="22"/>
      <c r="K55" s="29"/>
      <c r="L55" s="22"/>
    </row>
    <row r="56" spans="1:12" hidden="1">
      <c r="A56" s="29"/>
      <c r="B56" s="29"/>
      <c r="C56" s="29" t="s">
        <v>460</v>
      </c>
      <c r="D56" s="29"/>
      <c r="E56" s="29"/>
      <c r="F56" s="29"/>
      <c r="G56" s="29"/>
      <c r="H56" s="29"/>
      <c r="I56" s="29"/>
      <c r="J56" s="29"/>
      <c r="K56" s="29" t="s">
        <v>461</v>
      </c>
      <c r="L56" s="22"/>
    </row>
    <row r="57" spans="1:12" hidden="1">
      <c r="A57" s="22"/>
      <c r="B57" s="22"/>
      <c r="C57" s="22"/>
      <c r="D57" s="22"/>
      <c r="E57" s="22"/>
      <c r="F57" s="22"/>
      <c r="G57" s="22"/>
      <c r="H57" s="22"/>
      <c r="I57" s="22"/>
      <c r="J57" s="22"/>
      <c r="K57" s="22"/>
      <c r="L57" s="22"/>
    </row>
    <row r="58" spans="1:12" hidden="1">
      <c r="A58" s="22"/>
      <c r="B58" s="22"/>
      <c r="C58" s="22"/>
      <c r="D58" s="22"/>
      <c r="E58" s="22"/>
      <c r="F58" s="22"/>
      <c r="G58" s="22"/>
      <c r="H58" s="22"/>
      <c r="I58" s="22"/>
      <c r="J58" s="22"/>
      <c r="K58" s="22"/>
      <c r="L58" s="22"/>
    </row>
    <row r="59" spans="1:12" hidden="1">
      <c r="A59" s="22"/>
      <c r="B59" s="22"/>
      <c r="C59" s="22"/>
      <c r="D59" s="22"/>
      <c r="E59" s="22"/>
      <c r="F59" s="22"/>
      <c r="G59" s="22"/>
      <c r="H59" s="22"/>
      <c r="I59" s="22"/>
      <c r="J59" s="22"/>
      <c r="K59" s="22"/>
      <c r="L59" s="22"/>
    </row>
    <row r="60" spans="1:12" ht="30" customHeight="1">
      <c r="A60" s="29"/>
      <c r="B60" s="29" t="b">
        <v>1</v>
      </c>
      <c r="C60" s="34" t="s">
        <v>1606</v>
      </c>
      <c r="D60" s="29"/>
      <c r="E60" s="29"/>
      <c r="F60" s="29"/>
      <c r="G60" s="29"/>
      <c r="H60" s="29"/>
      <c r="I60" s="29"/>
      <c r="J60" s="29"/>
      <c r="K60" s="29"/>
      <c r="L60" s="22"/>
    </row>
    <row r="61" spans="1:12" hidden="1">
      <c r="A61" s="29"/>
      <c r="B61" s="29"/>
      <c r="C61" s="29"/>
      <c r="D61" s="29"/>
      <c r="E61" s="29" t="s">
        <v>468</v>
      </c>
      <c r="F61" s="29" t="s">
        <v>469</v>
      </c>
      <c r="G61" s="29" t="s">
        <v>470</v>
      </c>
      <c r="H61" s="29" t="s">
        <v>471</v>
      </c>
      <c r="I61" s="29" t="s">
        <v>467</v>
      </c>
      <c r="J61" s="29"/>
      <c r="K61" s="29"/>
      <c r="L61" s="22"/>
    </row>
    <row r="62" spans="1:12" hidden="1">
      <c r="A62" s="29"/>
      <c r="B62" s="29"/>
      <c r="C62" s="29"/>
      <c r="D62" s="29"/>
      <c r="E62" s="29"/>
      <c r="F62" s="29"/>
      <c r="G62" s="29"/>
      <c r="H62" s="29"/>
      <c r="I62" s="29"/>
      <c r="J62" s="29"/>
      <c r="K62" s="29"/>
      <c r="L62" s="22"/>
    </row>
    <row r="63" spans="1:12">
      <c r="A63" s="29"/>
      <c r="B63" s="29"/>
      <c r="C63" s="29" t="s">
        <v>438</v>
      </c>
      <c r="D63" s="29" t="s">
        <v>442</v>
      </c>
      <c r="E63" s="29"/>
      <c r="F63" s="29"/>
      <c r="G63" s="29"/>
      <c r="H63" s="29"/>
      <c r="I63" s="29"/>
      <c r="J63" s="29" t="s">
        <v>440</v>
      </c>
      <c r="K63" s="29" t="s">
        <v>441</v>
      </c>
      <c r="L63" s="22"/>
    </row>
    <row r="64" spans="1:12">
      <c r="A64" s="29"/>
      <c r="B64" s="29"/>
      <c r="C64" s="29" t="s">
        <v>439</v>
      </c>
      <c r="D64" s="73" t="s">
        <v>3730</v>
      </c>
      <c r="E64" s="73" t="s">
        <v>3653</v>
      </c>
      <c r="F64" s="73" t="s">
        <v>3723</v>
      </c>
      <c r="G64" s="73" t="s">
        <v>3724</v>
      </c>
      <c r="H64" s="73" t="s">
        <v>3656</v>
      </c>
      <c r="I64" s="73" t="s">
        <v>3730</v>
      </c>
      <c r="J64" s="22"/>
      <c r="K64" s="29"/>
      <c r="L64" s="22"/>
    </row>
    <row r="65" spans="1:12" ht="24.95" customHeight="1">
      <c r="A65" s="30"/>
      <c r="B65" s="30"/>
      <c r="C65" s="30" t="s">
        <v>443</v>
      </c>
      <c r="D65" s="24"/>
      <c r="E65" s="26" t="str">
        <f>TEXT(DATE(MID(E67,7,4),MID(E67,4,2),MID(E67,1,2)),"dd/MM/yyyy")&amp;" - "&amp;TEXT(DATE(MID(E68,7,4),MID(E68,4,2),MID(E68,1,2)),"dd/MM/yyyy")</f>
        <v>01/01/2021 - 30/06/2021</v>
      </c>
      <c r="F65" s="26" t="str">
        <f>TEXT(DATE(MID(F67,7,4),MID(F67,4,2),MID(F67,1,2)),"dd/MM/yyyy")&amp;" - "&amp;TEXT(DATE(MID(F68,7,4),MID(F68,4,2),MID(F68,1,2)),"dd/MM/yyyy")</f>
        <v>01/01/2021 - 30/06/2021</v>
      </c>
      <c r="G65" s="26" t="str">
        <f>TEXT(DATE(MID(G67,7,4),MID(G67,4,2),MID(G67,1,2)),"dd/MM/yyyy")&amp;" - "&amp;TEXT(DATE(MID(G68,7,4),MID(G68,4,2),MID(G68,1,2)),"dd/MM/yyyy")</f>
        <v>01/01/2021 - 30/06/2021</v>
      </c>
      <c r="H65" s="26" t="str">
        <f>TEXT(DATE(MID(H67,7,4),MID(H67,4,2),MID(H67,1,2)),"dd/MM/yyyy")&amp;" - "&amp;TEXT(DATE(MID(H68,7,4),MID(H68,4,2),MID(H68,1,2)),"dd/MM/yyyy")</f>
        <v>01/01/2021 - 30/06/2021</v>
      </c>
      <c r="I65" s="26" t="str">
        <f>TEXT(DATE(MID(I67,7,4),MID(I67,4,2),MID(I67,1,2)),"dd/MM/yyyy")&amp;" - "&amp;TEXT(DATE(MID(I68,7,4),MID(I68,4,2),MID(I68,1,2)),"dd/MM/yyyy")</f>
        <v>01/01/2021 - 30/06/2021</v>
      </c>
      <c r="J65" s="31"/>
      <c r="K65" s="30"/>
      <c r="L65" s="31"/>
    </row>
    <row r="66" spans="1:12" ht="24.95" customHeight="1">
      <c r="A66" s="30"/>
      <c r="B66" s="30"/>
      <c r="C66" s="30" t="s">
        <v>444</v>
      </c>
      <c r="D66" s="24"/>
      <c r="E66" s="26" t="str">
        <f>StartUp!$E$8</f>
        <v>JOD</v>
      </c>
      <c r="F66" s="26" t="str">
        <f>StartUp!$E$8</f>
        <v>JOD</v>
      </c>
      <c r="G66" s="26" t="str">
        <f>StartUp!$E$8</f>
        <v>JOD</v>
      </c>
      <c r="H66" s="26" t="str">
        <f>StartUp!$E$8</f>
        <v>JOD</v>
      </c>
      <c r="I66" s="26" t="str">
        <f>StartUp!$E$8</f>
        <v>JOD</v>
      </c>
      <c r="J66" s="31"/>
      <c r="K66" s="30"/>
      <c r="L66" s="31"/>
    </row>
    <row r="67" spans="1:12" ht="24.95" hidden="1" customHeight="1">
      <c r="A67" s="30"/>
      <c r="B67" s="30"/>
      <c r="C67" s="30" t="s">
        <v>445</v>
      </c>
      <c r="D67" s="27"/>
      <c r="E67" s="28" t="s">
        <v>2582</v>
      </c>
      <c r="F67" s="28" t="s">
        <v>2582</v>
      </c>
      <c r="G67" s="28" t="s">
        <v>2582</v>
      </c>
      <c r="H67" s="28" t="s">
        <v>2582</v>
      </c>
      <c r="I67" s="28" t="s">
        <v>2582</v>
      </c>
      <c r="J67" s="31"/>
      <c r="K67" s="30"/>
      <c r="L67" s="31"/>
    </row>
    <row r="68" spans="1:12" ht="24.95" hidden="1" customHeight="1">
      <c r="A68" s="30"/>
      <c r="B68" s="30"/>
      <c r="C68" s="30" t="s">
        <v>446</v>
      </c>
      <c r="D68" s="27"/>
      <c r="E68" s="28" t="s">
        <v>2541</v>
      </c>
      <c r="F68" s="28" t="s">
        <v>2541</v>
      </c>
      <c r="G68" s="28" t="s">
        <v>2541</v>
      </c>
      <c r="H68" s="28" t="s">
        <v>2541</v>
      </c>
      <c r="I68" s="28" t="s">
        <v>2541</v>
      </c>
      <c r="J68" s="31"/>
      <c r="K68" s="30"/>
      <c r="L68" s="31"/>
    </row>
    <row r="69" spans="1:12">
      <c r="A69" s="29"/>
      <c r="B69" s="29"/>
      <c r="C69" s="29" t="s">
        <v>440</v>
      </c>
      <c r="D69" s="22"/>
      <c r="E69" s="22"/>
      <c r="F69" s="22"/>
      <c r="G69" s="22"/>
      <c r="H69" s="22"/>
      <c r="I69" s="22"/>
      <c r="J69" s="22"/>
      <c r="K69" s="29"/>
      <c r="L69" s="22"/>
    </row>
    <row r="70" spans="1:12">
      <c r="A70" s="29"/>
      <c r="B70" s="29"/>
      <c r="C70" s="38"/>
      <c r="D70" s="154" t="s">
        <v>3139</v>
      </c>
      <c r="E70" s="151">
        <f>SUM(E37:E39)</f>
        <v>0</v>
      </c>
      <c r="F70" s="151">
        <f>SUM(F37:F39)</f>
        <v>0</v>
      </c>
      <c r="G70" s="151">
        <f>SUM(G37:G39)</f>
        <v>0</v>
      </c>
      <c r="H70" s="151">
        <f>SUM(H37:H39)</f>
        <v>0</v>
      </c>
      <c r="I70" s="151">
        <f>SUM(I37:I39)</f>
        <v>0</v>
      </c>
      <c r="K70" s="29"/>
      <c r="L70" s="22"/>
    </row>
    <row r="71" spans="1:12" hidden="1">
      <c r="A71" s="29"/>
      <c r="B71" s="29"/>
      <c r="C71" s="29" t="s">
        <v>440</v>
      </c>
      <c r="D71" s="22"/>
      <c r="E71" s="22"/>
      <c r="F71" s="22"/>
      <c r="G71" s="22"/>
      <c r="H71" s="22"/>
      <c r="I71" s="22"/>
      <c r="J71" s="22"/>
      <c r="K71" s="29"/>
      <c r="L71" s="22"/>
    </row>
    <row r="72" spans="1:12" hidden="1">
      <c r="A72" s="29"/>
      <c r="B72" s="29"/>
      <c r="C72" s="29" t="s">
        <v>460</v>
      </c>
      <c r="D72" s="29"/>
      <c r="E72" s="29"/>
      <c r="F72" s="29"/>
      <c r="G72" s="29"/>
      <c r="H72" s="29"/>
      <c r="I72" s="29"/>
      <c r="J72" s="29"/>
      <c r="K72" s="29" t="s">
        <v>461</v>
      </c>
      <c r="L72" s="22"/>
    </row>
    <row r="73" spans="1:12" hidden="1">
      <c r="A73" s="22"/>
      <c r="B73" s="22"/>
      <c r="C73" s="22"/>
      <c r="D73" s="22"/>
      <c r="E73" s="22"/>
      <c r="F73" s="22"/>
      <c r="G73" s="22"/>
      <c r="H73" s="22"/>
      <c r="I73" s="22"/>
      <c r="J73" s="22"/>
      <c r="K73" s="22"/>
      <c r="L73" s="22"/>
    </row>
    <row r="74" spans="1:12" hidden="1">
      <c r="A74" s="22"/>
      <c r="B74" s="22"/>
      <c r="C74" s="22"/>
      <c r="D74" s="22"/>
      <c r="E74" s="22"/>
      <c r="F74" s="22"/>
      <c r="G74" s="22"/>
      <c r="H74" s="22"/>
      <c r="I74" s="22"/>
      <c r="J74" s="22"/>
      <c r="K74" s="22"/>
      <c r="L74" s="22"/>
    </row>
    <row r="75" spans="1:12" ht="24.95" customHeight="1">
      <c r="A75" s="29"/>
      <c r="B75" s="29" t="b">
        <v>1</v>
      </c>
      <c r="C75" s="34" t="s">
        <v>2515</v>
      </c>
      <c r="D75" s="29"/>
      <c r="E75" s="29"/>
      <c r="F75" s="29"/>
      <c r="G75" s="29"/>
      <c r="H75" s="29"/>
      <c r="I75" s="29"/>
      <c r="J75" s="29"/>
      <c r="K75" s="29"/>
      <c r="L75" s="22"/>
    </row>
    <row r="76" spans="1:12" hidden="1">
      <c r="A76" s="29"/>
      <c r="B76" s="29"/>
      <c r="C76" s="29"/>
      <c r="D76" s="29"/>
      <c r="E76" s="29" t="s">
        <v>468</v>
      </c>
      <c r="F76" s="29" t="s">
        <v>469</v>
      </c>
      <c r="G76" s="29" t="s">
        <v>470</v>
      </c>
      <c r="H76" s="29" t="s">
        <v>471</v>
      </c>
      <c r="I76" s="29" t="s">
        <v>467</v>
      </c>
      <c r="J76" s="29"/>
      <c r="K76" s="29"/>
      <c r="L76" s="22"/>
    </row>
    <row r="77" spans="1:12" hidden="1">
      <c r="A77" s="29"/>
      <c r="B77" s="29"/>
      <c r="C77" s="29"/>
      <c r="D77" s="29"/>
      <c r="E77" s="29"/>
      <c r="F77" s="29"/>
      <c r="G77" s="29"/>
      <c r="H77" s="29"/>
      <c r="I77" s="29"/>
      <c r="J77" s="29"/>
      <c r="K77" s="29"/>
      <c r="L77" s="22"/>
    </row>
    <row r="78" spans="1:12">
      <c r="A78" s="29"/>
      <c r="B78" s="29"/>
      <c r="C78" s="29" t="s">
        <v>438</v>
      </c>
      <c r="D78" s="29" t="s">
        <v>442</v>
      </c>
      <c r="E78" s="29"/>
      <c r="F78" s="29"/>
      <c r="G78" s="29"/>
      <c r="H78" s="29"/>
      <c r="I78" s="29"/>
      <c r="J78" s="29" t="s">
        <v>440</v>
      </c>
      <c r="K78" s="29" t="s">
        <v>441</v>
      </c>
      <c r="L78" s="22"/>
    </row>
    <row r="79" spans="1:12">
      <c r="A79" s="29"/>
      <c r="B79" s="29"/>
      <c r="C79" s="29" t="s">
        <v>439</v>
      </c>
      <c r="D79" s="73" t="s">
        <v>3730</v>
      </c>
      <c r="E79" s="73" t="s">
        <v>3653</v>
      </c>
      <c r="F79" s="73" t="s">
        <v>3723</v>
      </c>
      <c r="G79" s="73" t="s">
        <v>3724</v>
      </c>
      <c r="H79" s="73" t="s">
        <v>3656</v>
      </c>
      <c r="I79" s="73" t="s">
        <v>3730</v>
      </c>
      <c r="J79" s="22"/>
      <c r="K79" s="29"/>
      <c r="L79" s="22"/>
    </row>
    <row r="80" spans="1:12" ht="24.95" customHeight="1">
      <c r="A80" s="30"/>
      <c r="B80" s="30"/>
      <c r="C80" s="30" t="s">
        <v>443</v>
      </c>
      <c r="D80" s="24"/>
      <c r="E80" s="26" t="str">
        <f>TEXT(DATE(MID(E82,7,4),MID(E82,4,2),MID(E82,1,2)),"dd/MM/yyyy")&amp;" - "&amp;TEXT(DATE(MID(E83,7,4),MID(E83,4,2),MID(E83,1,2)),"dd/MM/yyyy")</f>
        <v>01/01/2020 - 31/12/2020</v>
      </c>
      <c r="F80" s="26" t="str">
        <f>TEXT(DATE(MID(F82,7,4),MID(F82,4,2),MID(F82,1,2)),"dd/MM/yyyy")&amp;" - "&amp;TEXT(DATE(MID(F83,7,4),MID(F83,4,2),MID(F83,1,2)),"dd/MM/yyyy")</f>
        <v>01/01/2020 - 31/12/2020</v>
      </c>
      <c r="G80" s="26" t="str">
        <f>TEXT(DATE(MID(G82,7,4),MID(G82,4,2),MID(G82,1,2)),"dd/MM/yyyy")&amp;" - "&amp;TEXT(DATE(MID(G83,7,4),MID(G83,4,2),MID(G83,1,2)),"dd/MM/yyyy")</f>
        <v>01/01/2020 - 31/12/2020</v>
      </c>
      <c r="H80" s="26" t="str">
        <f>TEXT(DATE(MID(H82,7,4),MID(H82,4,2),MID(H82,1,2)),"dd/MM/yyyy")&amp;" - "&amp;TEXT(DATE(MID(H83,7,4),MID(H83,4,2),MID(H83,1,2)),"dd/MM/yyyy")</f>
        <v>01/01/2020 - 31/12/2020</v>
      </c>
      <c r="I80" s="26" t="str">
        <f>TEXT(DATE(MID(I82,7,4),MID(I82,4,2),MID(I82,1,2)),"dd/MM/yyyy")&amp;" - "&amp;TEXT(DATE(MID(I83,7,4),MID(I83,4,2),MID(I83,1,2)),"dd/MM/yyyy")</f>
        <v>01/01/2020 - 31/12/2020</v>
      </c>
      <c r="J80" s="31"/>
      <c r="K80" s="30"/>
      <c r="L80" s="31"/>
    </row>
    <row r="81" spans="1:13" ht="24.95" customHeight="1">
      <c r="A81" s="30"/>
      <c r="B81" s="30"/>
      <c r="C81" s="30" t="s">
        <v>444</v>
      </c>
      <c r="D81" s="24"/>
      <c r="E81" s="26" t="str">
        <f>StartUp!$E$8</f>
        <v>JOD</v>
      </c>
      <c r="F81" s="26" t="str">
        <f>StartUp!$E$8</f>
        <v>JOD</v>
      </c>
      <c r="G81" s="26" t="str">
        <f>StartUp!$E$8</f>
        <v>JOD</v>
      </c>
      <c r="H81" s="26" t="str">
        <f>StartUp!$E$8</f>
        <v>JOD</v>
      </c>
      <c r="I81" s="26" t="str">
        <f>StartUp!$E$8</f>
        <v>JOD</v>
      </c>
      <c r="J81" s="31"/>
      <c r="K81" s="30"/>
      <c r="L81" s="31"/>
    </row>
    <row r="82" spans="1:13" ht="24.95" hidden="1" customHeight="1">
      <c r="A82" s="30"/>
      <c r="B82" s="30"/>
      <c r="C82" s="30" t="s">
        <v>445</v>
      </c>
      <c r="D82" s="27"/>
      <c r="E82" s="28" t="s">
        <v>2608</v>
      </c>
      <c r="F82" s="28" t="s">
        <v>2608</v>
      </c>
      <c r="G82" s="28" t="s">
        <v>2608</v>
      </c>
      <c r="H82" s="28" t="s">
        <v>2608</v>
      </c>
      <c r="I82" s="28" t="s">
        <v>2608</v>
      </c>
      <c r="J82" s="31"/>
      <c r="K82" s="30"/>
      <c r="L82" s="31"/>
    </row>
    <row r="83" spans="1:13" ht="24.95" hidden="1" customHeight="1">
      <c r="A83" s="30"/>
      <c r="B83" s="30"/>
      <c r="C83" s="30" t="s">
        <v>446</v>
      </c>
      <c r="D83" s="27"/>
      <c r="E83" s="28" t="s">
        <v>2609</v>
      </c>
      <c r="F83" s="28" t="s">
        <v>2609</v>
      </c>
      <c r="G83" s="28" t="s">
        <v>2609</v>
      </c>
      <c r="H83" s="28" t="s">
        <v>2609</v>
      </c>
      <c r="I83" s="28" t="s">
        <v>2609</v>
      </c>
      <c r="J83" s="31"/>
      <c r="K83" s="30"/>
      <c r="L83" s="31"/>
    </row>
    <row r="84" spans="1:13">
      <c r="A84" s="29"/>
      <c r="B84" s="29"/>
      <c r="C84" s="29" t="s">
        <v>440</v>
      </c>
      <c r="D84" s="22"/>
      <c r="E84" s="22"/>
      <c r="F84" s="22"/>
      <c r="G84" s="22"/>
      <c r="H84" s="22"/>
      <c r="I84" s="22"/>
      <c r="J84" s="22"/>
      <c r="K84" s="29"/>
      <c r="L84" s="22"/>
    </row>
    <row r="85" spans="1:13">
      <c r="A85" s="29"/>
      <c r="B85" s="29"/>
      <c r="C85" s="38"/>
      <c r="D85" s="154" t="s">
        <v>3139</v>
      </c>
      <c r="E85" s="151">
        <f>SUM(E53:E55)</f>
        <v>0</v>
      </c>
      <c r="F85" s="151">
        <f>SUM(F53:F55)</f>
        <v>0</v>
      </c>
      <c r="G85" s="151">
        <f>SUM(G53:G55)</f>
        <v>0</v>
      </c>
      <c r="H85" s="151">
        <f>SUM(H53:H55)</f>
        <v>0</v>
      </c>
      <c r="I85" s="151">
        <f>SUM(I53:I55)</f>
        <v>0</v>
      </c>
      <c r="K85" s="29"/>
      <c r="L85" s="22"/>
    </row>
    <row r="86" spans="1:13" hidden="1">
      <c r="A86" s="29"/>
      <c r="B86" s="29"/>
      <c r="C86" s="29" t="s">
        <v>440</v>
      </c>
      <c r="D86" s="22"/>
      <c r="E86" s="22"/>
      <c r="F86" s="22"/>
      <c r="G86" s="22"/>
      <c r="H86" s="22"/>
      <c r="I86" s="22"/>
      <c r="J86" s="22"/>
      <c r="K86" s="29"/>
      <c r="L86" s="22"/>
    </row>
    <row r="87" spans="1:13" hidden="1">
      <c r="A87" s="29"/>
      <c r="B87" s="29"/>
      <c r="C87" s="29" t="s">
        <v>460</v>
      </c>
      <c r="D87" s="29"/>
      <c r="E87" s="29"/>
      <c r="F87" s="29"/>
      <c r="G87" s="29"/>
      <c r="H87" s="29"/>
      <c r="I87" s="29"/>
      <c r="J87" s="29"/>
      <c r="K87" s="29" t="s">
        <v>461</v>
      </c>
      <c r="L87" s="22"/>
    </row>
    <row r="88" spans="1:13" hidden="1">
      <c r="A88" s="22"/>
      <c r="B88" s="22"/>
      <c r="C88" s="22"/>
      <c r="D88" s="22"/>
      <c r="E88" s="22"/>
      <c r="F88" s="22"/>
      <c r="G88" s="22"/>
      <c r="H88" s="22"/>
      <c r="I88" s="22"/>
      <c r="J88" s="22"/>
      <c r="K88" s="22"/>
      <c r="L88" s="22"/>
    </row>
    <row r="89" spans="1:13" hidden="1">
      <c r="A89" s="22"/>
      <c r="B89" s="22"/>
      <c r="C89" s="22"/>
      <c r="D89" s="22"/>
      <c r="E89" s="22"/>
      <c r="F89" s="22"/>
      <c r="G89" s="22"/>
      <c r="H89" s="22"/>
      <c r="I89" s="22"/>
      <c r="J89" s="22"/>
      <c r="K89" s="22"/>
      <c r="L89" s="22"/>
    </row>
    <row r="90" spans="1:13" hidden="1">
      <c r="A90" s="22"/>
      <c r="B90" s="22"/>
      <c r="C90" s="22"/>
      <c r="D90" s="22"/>
      <c r="E90" s="22"/>
      <c r="F90" s="22"/>
      <c r="G90" s="22"/>
      <c r="H90" s="22"/>
      <c r="I90" s="22"/>
      <c r="J90" s="22"/>
      <c r="K90" s="22"/>
      <c r="L90" s="22"/>
    </row>
    <row r="91" spans="1:13" ht="24.95" customHeight="1">
      <c r="A91" s="29"/>
      <c r="B91" s="29" t="b">
        <v>1</v>
      </c>
      <c r="C91" s="34" t="s">
        <v>2514</v>
      </c>
      <c r="D91" s="29"/>
      <c r="E91" s="29"/>
      <c r="F91" s="29"/>
      <c r="G91" s="29"/>
      <c r="H91" s="29"/>
      <c r="I91" s="22"/>
      <c r="J91" s="22"/>
      <c r="K91" s="22"/>
      <c r="L91" s="22"/>
      <c r="M91" s="22"/>
    </row>
    <row r="92" spans="1:13" hidden="1">
      <c r="A92" s="29"/>
      <c r="B92" s="29"/>
      <c r="C92" s="29"/>
      <c r="D92" s="29"/>
      <c r="E92" s="29"/>
      <c r="F92" s="29"/>
      <c r="G92" s="29"/>
      <c r="H92" s="29"/>
      <c r="I92" s="22"/>
      <c r="J92" s="22"/>
      <c r="K92" s="22"/>
      <c r="L92" s="22"/>
      <c r="M92" s="22"/>
    </row>
    <row r="93" spans="1:13" hidden="1">
      <c r="A93" s="29"/>
      <c r="B93" s="29"/>
      <c r="C93" s="29"/>
      <c r="D93" s="29"/>
      <c r="E93" s="29"/>
      <c r="F93" s="29"/>
      <c r="G93" s="29"/>
      <c r="H93" s="29"/>
      <c r="I93" s="22"/>
      <c r="J93" s="22"/>
      <c r="K93" s="22"/>
      <c r="L93" s="22"/>
      <c r="M93" s="22"/>
    </row>
    <row r="94" spans="1:13">
      <c r="A94" s="29"/>
      <c r="B94" s="29"/>
      <c r="C94" s="29" t="s">
        <v>438</v>
      </c>
      <c r="D94" s="29" t="s">
        <v>439</v>
      </c>
      <c r="E94" s="29"/>
      <c r="F94" s="29"/>
      <c r="G94" s="29" t="s">
        <v>440</v>
      </c>
      <c r="H94" s="29" t="s">
        <v>441</v>
      </c>
      <c r="I94" s="22"/>
      <c r="J94" s="22"/>
      <c r="K94" s="22"/>
      <c r="L94" s="22"/>
      <c r="M94" s="22"/>
    </row>
    <row r="95" spans="1:13" ht="24.95" customHeight="1">
      <c r="A95" s="29"/>
      <c r="B95" s="29"/>
      <c r="C95" s="29" t="s">
        <v>462</v>
      </c>
      <c r="D95" s="161" t="s">
        <v>3729</v>
      </c>
      <c r="E95" s="162"/>
      <c r="F95" s="162"/>
      <c r="G95" s="29"/>
      <c r="H95" s="29"/>
      <c r="I95" s="22"/>
      <c r="J95" s="22"/>
      <c r="K95" s="22"/>
      <c r="L95" s="22"/>
      <c r="M95" s="22"/>
    </row>
    <row r="96" spans="1:13" ht="24.95" customHeight="1">
      <c r="A96" s="29"/>
      <c r="B96" s="29"/>
      <c r="C96" s="29" t="s">
        <v>442</v>
      </c>
      <c r="D96" s="24" t="s">
        <v>3012</v>
      </c>
      <c r="E96" s="73" t="s">
        <v>3030</v>
      </c>
      <c r="F96" s="73" t="s">
        <v>3030</v>
      </c>
      <c r="G96" s="29"/>
      <c r="H96" s="29"/>
      <c r="I96" s="22"/>
      <c r="J96" s="22"/>
      <c r="K96" s="22"/>
      <c r="L96" s="22"/>
      <c r="M96" s="22"/>
    </row>
    <row r="97" spans="1:13" ht="24.95" customHeight="1">
      <c r="A97" s="30"/>
      <c r="B97" s="30"/>
      <c r="C97" s="30" t="s">
        <v>443</v>
      </c>
      <c r="D97" s="24"/>
      <c r="E97" s="26" t="str">
        <f>TEXT(DATE(MID(E99,7,4),MID(E99,4,2),MID(E99,1,2)),"dd/MM/yyyy")&amp;" - "&amp;TEXT(DATE(MID(E100,7,4),MID(E100,4,2),MID(E100,1,2)),"dd/MM/yyyy")</f>
        <v>01/01/2021 - 30/06/2021</v>
      </c>
      <c r="F97" s="26" t="str">
        <f>TEXT(DATE(MID(F99,7,4),MID(F99,4,2),MID(F99,1,2)),"dd/MM/yyyy")&amp;" - "&amp;TEXT(DATE(MID(F100,7,4),MID(F100,4,2),MID(F100,1,2)),"dd/MM/yyyy")</f>
        <v>01/01/2020 - 31/12/2020</v>
      </c>
      <c r="G97" s="30"/>
      <c r="H97" s="30"/>
      <c r="I97" s="31"/>
      <c r="J97" s="31"/>
      <c r="K97" s="31"/>
      <c r="L97" s="31"/>
      <c r="M97" s="31"/>
    </row>
    <row r="98" spans="1:13" ht="24.95" customHeight="1">
      <c r="A98" s="30"/>
      <c r="B98" s="30"/>
      <c r="C98" s="30" t="s">
        <v>444</v>
      </c>
      <c r="D98" s="24"/>
      <c r="E98" s="26" t="str">
        <f>StartUp!$E$8</f>
        <v>JOD</v>
      </c>
      <c r="F98" s="26" t="str">
        <f>StartUp!$E$8</f>
        <v>JOD</v>
      </c>
      <c r="G98" s="30"/>
      <c r="H98" s="30"/>
      <c r="I98" s="31"/>
      <c r="J98" s="31"/>
      <c r="K98" s="31"/>
      <c r="L98" s="31"/>
      <c r="M98" s="31"/>
    </row>
    <row r="99" spans="1:13" ht="24.95" hidden="1" customHeight="1">
      <c r="A99" s="30"/>
      <c r="B99" s="30"/>
      <c r="C99" s="30" t="s">
        <v>445</v>
      </c>
      <c r="D99" s="27"/>
      <c r="E99" s="28" t="s">
        <v>2582</v>
      </c>
      <c r="F99" s="28" t="s">
        <v>2608</v>
      </c>
      <c r="G99" s="30"/>
      <c r="H99" s="30"/>
      <c r="I99" s="31"/>
      <c r="J99" s="31"/>
      <c r="K99" s="31"/>
      <c r="L99" s="31"/>
      <c r="M99" s="31"/>
    </row>
    <row r="100" spans="1:13" ht="24.95" hidden="1" customHeight="1">
      <c r="A100" s="30"/>
      <c r="B100" s="30"/>
      <c r="C100" s="30" t="s">
        <v>446</v>
      </c>
      <c r="D100" s="27"/>
      <c r="E100" s="28" t="s">
        <v>2541</v>
      </c>
      <c r="F100" s="28" t="s">
        <v>2609</v>
      </c>
      <c r="G100" s="30"/>
      <c r="H100" s="30"/>
      <c r="I100" s="31"/>
      <c r="J100" s="31"/>
      <c r="K100" s="31"/>
      <c r="L100" s="31"/>
      <c r="M100" s="31"/>
    </row>
    <row r="101" spans="1:13">
      <c r="A101" s="29"/>
      <c r="B101" s="29"/>
      <c r="C101" s="29" t="s">
        <v>440</v>
      </c>
      <c r="D101" s="76"/>
      <c r="E101" s="22"/>
      <c r="F101" s="22"/>
      <c r="G101" s="22"/>
      <c r="H101" s="29"/>
      <c r="I101" s="22"/>
      <c r="J101" s="22"/>
      <c r="K101" s="22"/>
      <c r="L101" s="22"/>
      <c r="M101" s="22"/>
    </row>
    <row r="102" spans="1:13">
      <c r="A102" s="29"/>
      <c r="B102" s="29"/>
      <c r="C102" s="29"/>
      <c r="D102" s="82" t="s">
        <v>3727</v>
      </c>
      <c r="E102" s="87"/>
      <c r="F102" s="87"/>
      <c r="G102" s="22"/>
      <c r="H102" s="29"/>
      <c r="I102" s="22"/>
      <c r="J102" s="22"/>
      <c r="K102" s="22"/>
      <c r="L102" s="22"/>
      <c r="M102" s="22"/>
    </row>
    <row r="103" spans="1:13">
      <c r="A103" s="29" t="s">
        <v>475</v>
      </c>
      <c r="B103" s="29"/>
      <c r="C103" s="29"/>
      <c r="D103" s="85" t="s">
        <v>3653</v>
      </c>
      <c r="E103" s="146"/>
      <c r="F103" s="146"/>
      <c r="G103" s="22"/>
      <c r="H103" s="29"/>
      <c r="I103" s="22"/>
      <c r="J103" s="22"/>
      <c r="K103" s="22"/>
      <c r="L103" s="22"/>
      <c r="M103" s="22"/>
    </row>
    <row r="104" spans="1:13">
      <c r="A104" s="29" t="s">
        <v>476</v>
      </c>
      <c r="B104" s="29"/>
      <c r="C104" s="29"/>
      <c r="D104" s="85" t="s">
        <v>3723</v>
      </c>
      <c r="E104" s="146"/>
      <c r="F104" s="146"/>
      <c r="H104" s="29"/>
      <c r="I104" s="22"/>
      <c r="J104" s="22"/>
      <c r="K104" s="22"/>
      <c r="L104" s="22"/>
      <c r="M104" s="22"/>
    </row>
    <row r="105" spans="1:13">
      <c r="A105" s="29" t="s">
        <v>477</v>
      </c>
      <c r="B105" s="29"/>
      <c r="C105" s="29"/>
      <c r="D105" s="85" t="s">
        <v>3724</v>
      </c>
      <c r="E105" s="146"/>
      <c r="F105" s="146"/>
      <c r="H105" s="29"/>
      <c r="I105" s="22"/>
      <c r="J105" s="22"/>
      <c r="K105" s="22"/>
      <c r="L105" s="22"/>
      <c r="M105" s="22"/>
    </row>
    <row r="106" spans="1:13">
      <c r="A106" s="29" t="s">
        <v>478</v>
      </c>
      <c r="B106" s="29"/>
      <c r="C106" s="29"/>
      <c r="D106" s="85" t="s">
        <v>3728</v>
      </c>
      <c r="E106" s="151">
        <f>+E104-E105</f>
        <v>0</v>
      </c>
      <c r="F106" s="151">
        <f>+F104-F105</f>
        <v>0</v>
      </c>
      <c r="H106" s="29"/>
      <c r="I106" s="22"/>
      <c r="J106" s="22"/>
      <c r="K106" s="22"/>
      <c r="L106" s="22"/>
      <c r="M106" s="22"/>
    </row>
    <row r="107" spans="1:13">
      <c r="A107" s="29" t="s">
        <v>479</v>
      </c>
      <c r="B107" s="29"/>
      <c r="C107" s="29"/>
      <c r="D107" s="85" t="s">
        <v>3656</v>
      </c>
      <c r="E107" s="151">
        <f>E103+E106</f>
        <v>0</v>
      </c>
      <c r="F107" s="151">
        <f>F103+F106</f>
        <v>0</v>
      </c>
      <c r="G107" s="57" t="s">
        <v>2654</v>
      </c>
      <c r="H107" s="29"/>
      <c r="I107" s="22"/>
      <c r="J107" s="22"/>
      <c r="K107" s="22"/>
      <c r="L107" s="22"/>
      <c r="M107" s="22"/>
    </row>
    <row r="108" spans="1:13" hidden="1">
      <c r="A108" s="29"/>
      <c r="B108" s="29"/>
      <c r="C108" s="29" t="s">
        <v>440</v>
      </c>
      <c r="D108" s="22"/>
      <c r="E108" s="22"/>
      <c r="F108" s="22"/>
      <c r="G108" s="22"/>
      <c r="H108" s="29"/>
      <c r="I108" s="22"/>
      <c r="J108" s="22"/>
      <c r="K108" s="22"/>
      <c r="L108" s="22"/>
      <c r="M108" s="22"/>
    </row>
    <row r="109" spans="1:13" hidden="1">
      <c r="A109" s="29"/>
      <c r="B109" s="29"/>
      <c r="C109" s="29" t="s">
        <v>460</v>
      </c>
      <c r="D109" s="29"/>
      <c r="E109" s="29"/>
      <c r="F109" s="29"/>
      <c r="G109" s="29"/>
      <c r="H109" s="29" t="s">
        <v>461</v>
      </c>
      <c r="I109" s="22"/>
      <c r="J109" s="22"/>
      <c r="K109" s="22"/>
      <c r="L109" s="22"/>
      <c r="M109" s="22"/>
    </row>
    <row r="110" spans="1:13" hidden="1">
      <c r="A110" s="22"/>
      <c r="B110" s="22"/>
      <c r="C110" s="22"/>
      <c r="D110" s="22"/>
      <c r="E110" s="22"/>
      <c r="F110" s="22"/>
      <c r="G110" s="22"/>
      <c r="H110" s="22"/>
      <c r="I110" s="22"/>
      <c r="J110" s="22"/>
      <c r="K110" s="22"/>
      <c r="L110" s="22"/>
    </row>
    <row r="111" spans="1:13" hidden="1">
      <c r="A111" s="22"/>
      <c r="B111" s="22"/>
      <c r="C111" s="22"/>
      <c r="D111" s="22"/>
      <c r="E111" s="22"/>
      <c r="F111" s="22"/>
      <c r="G111" s="22"/>
      <c r="H111" s="22"/>
      <c r="I111" s="22"/>
      <c r="J111" s="22"/>
      <c r="K111" s="22"/>
      <c r="L111" s="22"/>
    </row>
    <row r="112" spans="1:13" hidden="1">
      <c r="A112" s="22"/>
      <c r="B112" s="22"/>
      <c r="C112" s="22"/>
      <c r="D112" s="22"/>
      <c r="E112" s="22"/>
      <c r="F112" s="22"/>
      <c r="G112" s="22"/>
      <c r="H112" s="22"/>
      <c r="I112" s="22"/>
      <c r="J112" s="22"/>
      <c r="K112" s="22"/>
      <c r="L112" s="22"/>
    </row>
    <row r="113" spans="1:12" ht="30" customHeight="1">
      <c r="A113" s="29"/>
      <c r="B113" s="29" t="b">
        <v>1</v>
      </c>
      <c r="C113" s="34" t="s">
        <v>1607</v>
      </c>
      <c r="D113" s="29"/>
      <c r="E113" s="29"/>
      <c r="F113" s="29"/>
      <c r="G113" s="29"/>
      <c r="H113" s="29"/>
      <c r="I113" s="29"/>
      <c r="J113" s="29"/>
      <c r="K113" s="29"/>
      <c r="L113" s="22"/>
    </row>
    <row r="114" spans="1:12" hidden="1">
      <c r="A114" s="29"/>
      <c r="B114" s="29"/>
      <c r="C114" s="29"/>
      <c r="D114" s="29"/>
      <c r="E114" s="29" t="s">
        <v>480</v>
      </c>
      <c r="F114" s="29" t="s">
        <v>481</v>
      </c>
      <c r="G114" s="29" t="s">
        <v>482</v>
      </c>
      <c r="H114" s="29" t="s">
        <v>483</v>
      </c>
      <c r="I114" s="29" t="s">
        <v>479</v>
      </c>
      <c r="J114" s="29"/>
      <c r="K114" s="29"/>
      <c r="L114" s="22"/>
    </row>
    <row r="115" spans="1:12" hidden="1">
      <c r="A115" s="29"/>
      <c r="B115" s="29"/>
      <c r="C115" s="29"/>
      <c r="D115" s="29" t="s">
        <v>484</v>
      </c>
      <c r="E115" s="29"/>
      <c r="F115" s="29"/>
      <c r="G115" s="29"/>
      <c r="H115" s="29"/>
      <c r="I115" s="29"/>
      <c r="J115" s="29"/>
      <c r="K115" s="29"/>
      <c r="L115" s="22"/>
    </row>
    <row r="116" spans="1:12">
      <c r="A116" s="29"/>
      <c r="B116" s="29"/>
      <c r="C116" s="29" t="s">
        <v>438</v>
      </c>
      <c r="D116" s="29" t="s">
        <v>473</v>
      </c>
      <c r="E116" s="29"/>
      <c r="F116" s="29"/>
      <c r="G116" s="29"/>
      <c r="H116" s="29"/>
      <c r="I116" s="29"/>
      <c r="J116" s="29" t="s">
        <v>440</v>
      </c>
      <c r="K116" s="29" t="s">
        <v>441</v>
      </c>
      <c r="L116" s="22"/>
    </row>
    <row r="117" spans="1:12" ht="24.95" customHeight="1">
      <c r="A117" s="29"/>
      <c r="B117" s="29"/>
      <c r="C117" s="29" t="s">
        <v>462</v>
      </c>
      <c r="D117" s="164" t="s">
        <v>3725</v>
      </c>
      <c r="E117" s="165"/>
      <c r="F117" s="165"/>
      <c r="G117" s="165"/>
      <c r="H117" s="165"/>
      <c r="I117" s="165"/>
      <c r="J117" s="22"/>
      <c r="K117" s="29"/>
      <c r="L117" s="22"/>
    </row>
    <row r="118" spans="1:12">
      <c r="A118" s="29"/>
      <c r="B118" s="29"/>
      <c r="C118" s="29" t="s">
        <v>439</v>
      </c>
      <c r="D118" s="73" t="s">
        <v>2716</v>
      </c>
      <c r="E118" s="73" t="s">
        <v>3653</v>
      </c>
      <c r="F118" s="73" t="s">
        <v>3723</v>
      </c>
      <c r="G118" s="73" t="s">
        <v>3724</v>
      </c>
      <c r="H118" s="73" t="s">
        <v>3656</v>
      </c>
      <c r="I118" s="73" t="s">
        <v>2716</v>
      </c>
      <c r="J118" s="22"/>
      <c r="K118" s="29"/>
      <c r="L118" s="22"/>
    </row>
    <row r="119" spans="1:12" ht="24.95" customHeight="1">
      <c r="A119" s="30"/>
      <c r="B119" s="30"/>
      <c r="C119" s="30" t="s">
        <v>443</v>
      </c>
      <c r="D119" s="24"/>
      <c r="E119" s="26" t="str">
        <f>TEXT(DATE(MID(E121,7,4),MID(E121,4,2),MID(E121,1,2)),"dd/MM/yyyy")&amp;" - "&amp;TEXT(DATE(MID(E122,7,4),MID(E122,4,2),MID(E122,1,2)),"dd/MM/yyyy")</f>
        <v>01/01/2021 - 30/06/2021</v>
      </c>
      <c r="F119" s="26" t="str">
        <f>TEXT(DATE(MID(F121,7,4),MID(F121,4,2),MID(F121,1,2)),"dd/MM/yyyy")&amp;" - "&amp;TEXT(DATE(MID(F122,7,4),MID(F122,4,2),MID(F122,1,2)),"dd/MM/yyyy")</f>
        <v>01/01/2021 - 30/06/2021</v>
      </c>
      <c r="G119" s="26" t="str">
        <f>TEXT(DATE(MID(G121,7,4),MID(G121,4,2),MID(G121,1,2)),"dd/MM/yyyy")&amp;" - "&amp;TEXT(DATE(MID(G122,7,4),MID(G122,4,2),MID(G122,1,2)),"dd/MM/yyyy")</f>
        <v>01/01/2021 - 30/06/2021</v>
      </c>
      <c r="H119" s="26" t="str">
        <f>TEXT(DATE(MID(H121,7,4),MID(H121,4,2),MID(H121,1,2)),"dd/MM/yyyy")&amp;" - "&amp;TEXT(DATE(MID(H122,7,4),MID(H122,4,2),MID(H122,1,2)),"dd/MM/yyyy")</f>
        <v>01/01/2021 - 30/06/2021</v>
      </c>
      <c r="I119" s="26" t="str">
        <f>TEXT(DATE(MID(I121,7,4),MID(I121,4,2),MID(I121,1,2)),"dd/MM/yyyy")&amp;" - "&amp;TEXT(DATE(MID(I122,7,4),MID(I122,4,2),MID(I122,1,2)),"dd/MM/yyyy")</f>
        <v>01/01/2021 - 30/06/2021</v>
      </c>
      <c r="J119" s="31"/>
      <c r="K119" s="30"/>
      <c r="L119" s="31"/>
    </row>
    <row r="120" spans="1:12" ht="24.95" customHeight="1">
      <c r="A120" s="30"/>
      <c r="B120" s="30"/>
      <c r="C120" s="30" t="s">
        <v>444</v>
      </c>
      <c r="D120" s="24"/>
      <c r="E120" s="26" t="str">
        <f>StartUp!$E$8</f>
        <v>JOD</v>
      </c>
      <c r="F120" s="26" t="str">
        <f>StartUp!$E$8</f>
        <v>JOD</v>
      </c>
      <c r="G120" s="26" t="str">
        <f>StartUp!$E$8</f>
        <v>JOD</v>
      </c>
      <c r="H120" s="26" t="str">
        <f>StartUp!$E$8</f>
        <v>JOD</v>
      </c>
      <c r="I120" s="26" t="str">
        <f>StartUp!$E$8</f>
        <v>JOD</v>
      </c>
      <c r="J120" s="31"/>
      <c r="K120" s="30"/>
      <c r="L120" s="31"/>
    </row>
    <row r="121" spans="1:12" ht="24.95" hidden="1" customHeight="1">
      <c r="A121" s="30"/>
      <c r="B121" s="30"/>
      <c r="C121" s="30" t="s">
        <v>445</v>
      </c>
      <c r="D121" s="27"/>
      <c r="E121" s="28" t="s">
        <v>2582</v>
      </c>
      <c r="F121" s="28" t="s">
        <v>2582</v>
      </c>
      <c r="G121" s="28" t="s">
        <v>2582</v>
      </c>
      <c r="H121" s="28" t="s">
        <v>2582</v>
      </c>
      <c r="I121" s="28" t="s">
        <v>2582</v>
      </c>
      <c r="J121" s="31"/>
      <c r="K121" s="30"/>
      <c r="L121" s="31"/>
    </row>
    <row r="122" spans="1:12" ht="24.95" hidden="1" customHeight="1">
      <c r="A122" s="30"/>
      <c r="B122" s="30"/>
      <c r="C122" s="30" t="s">
        <v>446</v>
      </c>
      <c r="D122" s="27"/>
      <c r="E122" s="28" t="s">
        <v>2541</v>
      </c>
      <c r="F122" s="28" t="s">
        <v>2541</v>
      </c>
      <c r="G122" s="28" t="s">
        <v>2541</v>
      </c>
      <c r="H122" s="28" t="s">
        <v>2541</v>
      </c>
      <c r="I122" s="28" t="s">
        <v>2541</v>
      </c>
      <c r="J122" s="31"/>
      <c r="K122" s="30"/>
      <c r="L122" s="31"/>
    </row>
    <row r="123" spans="1:12">
      <c r="A123" s="29"/>
      <c r="B123" s="29"/>
      <c r="C123" s="29" t="s">
        <v>440</v>
      </c>
      <c r="D123" s="166" t="s">
        <v>3726</v>
      </c>
      <c r="E123" s="22"/>
      <c r="F123" s="22"/>
      <c r="G123" s="22"/>
      <c r="H123" s="22"/>
      <c r="I123" s="22"/>
      <c r="J123" s="22"/>
      <c r="K123" s="29"/>
      <c r="L123" s="22"/>
    </row>
    <row r="124" spans="1:12">
      <c r="A124" s="29"/>
      <c r="B124" s="29"/>
      <c r="C124" s="38"/>
      <c r="D124" s="163"/>
      <c r="E124" s="146"/>
      <c r="F124" s="146"/>
      <c r="G124" s="146"/>
      <c r="H124" s="151">
        <f>E124+F124-G124</f>
        <v>0</v>
      </c>
      <c r="I124" s="146"/>
      <c r="K124" s="29"/>
      <c r="L124" s="22"/>
    </row>
    <row r="125" spans="1:12" hidden="1">
      <c r="A125" s="29"/>
      <c r="B125" s="29"/>
      <c r="C125" s="29" t="s">
        <v>440</v>
      </c>
      <c r="D125" s="22"/>
      <c r="E125" s="22"/>
      <c r="F125" s="22"/>
      <c r="G125" s="22"/>
      <c r="H125" s="22"/>
      <c r="I125" s="22"/>
      <c r="J125" s="22"/>
      <c r="K125" s="29"/>
      <c r="L125" s="22"/>
    </row>
    <row r="126" spans="1:12" hidden="1">
      <c r="A126" s="29"/>
      <c r="B126" s="29"/>
      <c r="C126" s="29" t="s">
        <v>460</v>
      </c>
      <c r="D126" s="29"/>
      <c r="E126" s="29"/>
      <c r="F126" s="29"/>
      <c r="G126" s="29"/>
      <c r="H126" s="29"/>
      <c r="I126" s="29"/>
      <c r="J126" s="29"/>
      <c r="K126" s="29" t="s">
        <v>461</v>
      </c>
      <c r="L126" s="22"/>
    </row>
    <row r="127" spans="1:12" hidden="1">
      <c r="A127" s="22"/>
      <c r="B127" s="22"/>
      <c r="C127" s="22"/>
      <c r="D127" s="22"/>
      <c r="E127" s="22"/>
      <c r="F127" s="22"/>
      <c r="G127" s="22"/>
      <c r="H127" s="22"/>
      <c r="I127" s="22"/>
      <c r="J127" s="22"/>
      <c r="K127" s="22"/>
      <c r="L127" s="22"/>
    </row>
    <row r="128" spans="1:12" hidden="1">
      <c r="A128" s="22"/>
      <c r="B128" s="22"/>
      <c r="C128" s="22"/>
      <c r="D128" s="22"/>
      <c r="E128" s="22"/>
      <c r="F128" s="22"/>
      <c r="G128" s="22"/>
      <c r="H128" s="22"/>
      <c r="I128" s="22"/>
      <c r="J128" s="22"/>
      <c r="K128" s="22"/>
      <c r="L128" s="22"/>
    </row>
    <row r="129" spans="1:12" ht="24.95" customHeight="1">
      <c r="A129" s="29"/>
      <c r="B129" s="29" t="b">
        <v>1</v>
      </c>
      <c r="C129" s="34" t="s">
        <v>2513</v>
      </c>
      <c r="D129" s="29"/>
      <c r="E129" s="29"/>
      <c r="F129" s="29"/>
      <c r="G129" s="29"/>
      <c r="H129" s="29"/>
      <c r="I129" s="29"/>
      <c r="J129" s="29"/>
      <c r="K129" s="29"/>
      <c r="L129" s="22"/>
    </row>
    <row r="130" spans="1:12" hidden="1">
      <c r="A130" s="29"/>
      <c r="B130" s="29"/>
      <c r="C130" s="29"/>
      <c r="D130" s="29"/>
      <c r="E130" s="29" t="s">
        <v>480</v>
      </c>
      <c r="F130" s="29" t="s">
        <v>481</v>
      </c>
      <c r="G130" s="29" t="s">
        <v>482</v>
      </c>
      <c r="H130" s="29" t="s">
        <v>483</v>
      </c>
      <c r="I130" s="29" t="s">
        <v>479</v>
      </c>
      <c r="J130" s="29"/>
      <c r="K130" s="29"/>
      <c r="L130" s="22"/>
    </row>
    <row r="131" spans="1:12" hidden="1">
      <c r="A131" s="29"/>
      <c r="B131" s="29"/>
      <c r="C131" s="29"/>
      <c r="D131" s="29" t="s">
        <v>484</v>
      </c>
      <c r="E131" s="29"/>
      <c r="F131" s="29"/>
      <c r="G131" s="29"/>
      <c r="H131" s="29"/>
      <c r="I131" s="29"/>
      <c r="J131" s="29"/>
      <c r="K131" s="29"/>
      <c r="L131" s="22"/>
    </row>
    <row r="132" spans="1:12">
      <c r="A132" s="29"/>
      <c r="B132" s="29"/>
      <c r="C132" s="29" t="s">
        <v>438</v>
      </c>
      <c r="D132" s="29" t="s">
        <v>473</v>
      </c>
      <c r="E132" s="29"/>
      <c r="F132" s="29"/>
      <c r="G132" s="29"/>
      <c r="H132" s="29"/>
      <c r="I132" s="29"/>
      <c r="J132" s="29" t="s">
        <v>440</v>
      </c>
      <c r="K132" s="29" t="s">
        <v>441</v>
      </c>
      <c r="L132" s="22"/>
    </row>
    <row r="133" spans="1:12" ht="24.95" customHeight="1">
      <c r="A133" s="29"/>
      <c r="B133" s="29"/>
      <c r="C133" s="29" t="s">
        <v>462</v>
      </c>
      <c r="D133" s="164" t="s">
        <v>3725</v>
      </c>
      <c r="E133" s="165"/>
      <c r="F133" s="165"/>
      <c r="G133" s="165"/>
      <c r="H133" s="165"/>
      <c r="I133" s="165"/>
      <c r="J133" s="22"/>
      <c r="K133" s="29"/>
      <c r="L133" s="22"/>
    </row>
    <row r="134" spans="1:12">
      <c r="A134" s="29"/>
      <c r="B134" s="29"/>
      <c r="C134" s="29" t="s">
        <v>439</v>
      </c>
      <c r="D134" s="73" t="s">
        <v>2716</v>
      </c>
      <c r="E134" s="73" t="s">
        <v>3653</v>
      </c>
      <c r="F134" s="73" t="s">
        <v>3723</v>
      </c>
      <c r="G134" s="73" t="s">
        <v>3724</v>
      </c>
      <c r="H134" s="73" t="s">
        <v>3656</v>
      </c>
      <c r="I134" s="73" t="s">
        <v>2716</v>
      </c>
      <c r="J134" s="22"/>
      <c r="K134" s="29"/>
      <c r="L134" s="22"/>
    </row>
    <row r="135" spans="1:12" ht="24.95" customHeight="1">
      <c r="A135" s="30"/>
      <c r="B135" s="30"/>
      <c r="C135" s="30" t="s">
        <v>443</v>
      </c>
      <c r="D135" s="24"/>
      <c r="E135" s="26" t="str">
        <f>TEXT(DATE(MID(E137,7,4),MID(E137,4,2),MID(E137,1,2)),"dd/MM/yyyy")&amp;" - "&amp;TEXT(DATE(MID(E138,7,4),MID(E138,4,2),MID(E138,1,2)),"dd/MM/yyyy")</f>
        <v>01/01/2020 - 31/12/2020</v>
      </c>
      <c r="F135" s="26" t="str">
        <f>TEXT(DATE(MID(F137,7,4),MID(F137,4,2),MID(F137,1,2)),"dd/MM/yyyy")&amp;" - "&amp;TEXT(DATE(MID(F138,7,4),MID(F138,4,2),MID(F138,1,2)),"dd/MM/yyyy")</f>
        <v>01/01/2020 - 31/12/2020</v>
      </c>
      <c r="G135" s="26" t="str">
        <f>TEXT(DATE(MID(G137,7,4),MID(G137,4,2),MID(G137,1,2)),"dd/MM/yyyy")&amp;" - "&amp;TEXT(DATE(MID(G138,7,4),MID(G138,4,2),MID(G138,1,2)),"dd/MM/yyyy")</f>
        <v>01/01/2020 - 31/12/2020</v>
      </c>
      <c r="H135" s="26" t="str">
        <f>TEXT(DATE(MID(H137,7,4),MID(H137,4,2),MID(H137,1,2)),"dd/MM/yyyy")&amp;" - "&amp;TEXT(DATE(MID(H138,7,4),MID(H138,4,2),MID(H138,1,2)),"dd/MM/yyyy")</f>
        <v>01/01/2020 - 31/12/2020</v>
      </c>
      <c r="I135" s="26" t="str">
        <f>TEXT(DATE(MID(I137,7,4),MID(I137,4,2),MID(I137,1,2)),"dd/MM/yyyy")&amp;" - "&amp;TEXT(DATE(MID(I138,7,4),MID(I138,4,2),MID(I138,1,2)),"dd/MM/yyyy")</f>
        <v>01/01/2020 - 31/12/2020</v>
      </c>
      <c r="J135" s="31"/>
      <c r="K135" s="30"/>
      <c r="L135" s="31"/>
    </row>
    <row r="136" spans="1:12" ht="24.95" customHeight="1">
      <c r="A136" s="30"/>
      <c r="B136" s="30"/>
      <c r="C136" s="30" t="s">
        <v>444</v>
      </c>
      <c r="D136" s="24"/>
      <c r="E136" s="26" t="str">
        <f>StartUp!$E$8</f>
        <v>JOD</v>
      </c>
      <c r="F136" s="26" t="str">
        <f>StartUp!$E$8</f>
        <v>JOD</v>
      </c>
      <c r="G136" s="26" t="str">
        <f>StartUp!$E$8</f>
        <v>JOD</v>
      </c>
      <c r="H136" s="26" t="str">
        <f>StartUp!$E$8</f>
        <v>JOD</v>
      </c>
      <c r="I136" s="26" t="str">
        <f>StartUp!$E$8</f>
        <v>JOD</v>
      </c>
      <c r="J136" s="31"/>
      <c r="K136" s="30"/>
      <c r="L136" s="31"/>
    </row>
    <row r="137" spans="1:12" ht="24.95" hidden="1" customHeight="1">
      <c r="A137" s="30"/>
      <c r="B137" s="30"/>
      <c r="C137" s="30" t="s">
        <v>445</v>
      </c>
      <c r="D137" s="27"/>
      <c r="E137" s="28" t="s">
        <v>2608</v>
      </c>
      <c r="F137" s="28" t="s">
        <v>2608</v>
      </c>
      <c r="G137" s="28" t="s">
        <v>2608</v>
      </c>
      <c r="H137" s="28" t="s">
        <v>2608</v>
      </c>
      <c r="I137" s="28" t="s">
        <v>2608</v>
      </c>
      <c r="J137" s="31"/>
      <c r="K137" s="30"/>
      <c r="L137" s="31"/>
    </row>
    <row r="138" spans="1:12" ht="24.95" hidden="1" customHeight="1">
      <c r="A138" s="30"/>
      <c r="B138" s="30"/>
      <c r="C138" s="30" t="s">
        <v>446</v>
      </c>
      <c r="D138" s="27"/>
      <c r="E138" s="28" t="s">
        <v>2609</v>
      </c>
      <c r="F138" s="28" t="s">
        <v>2609</v>
      </c>
      <c r="G138" s="28" t="s">
        <v>2609</v>
      </c>
      <c r="H138" s="28" t="s">
        <v>2609</v>
      </c>
      <c r="I138" s="28" t="s">
        <v>2609</v>
      </c>
      <c r="J138" s="31"/>
      <c r="K138" s="30"/>
      <c r="L138" s="31"/>
    </row>
    <row r="139" spans="1:12">
      <c r="A139" s="29"/>
      <c r="B139" s="29"/>
      <c r="C139" s="29" t="s">
        <v>440</v>
      </c>
      <c r="D139" s="166" t="s">
        <v>3726</v>
      </c>
      <c r="E139" s="22"/>
      <c r="F139" s="22"/>
      <c r="G139" s="22"/>
      <c r="H139" s="22"/>
      <c r="I139" s="22"/>
      <c r="J139" s="22"/>
      <c r="K139" s="29"/>
      <c r="L139" s="22"/>
    </row>
    <row r="140" spans="1:12">
      <c r="A140" s="29"/>
      <c r="B140" s="29"/>
      <c r="C140" s="38"/>
      <c r="D140" s="163"/>
      <c r="E140" s="146"/>
      <c r="F140" s="146"/>
      <c r="G140" s="146"/>
      <c r="H140" s="151">
        <f>E140+F140-G140</f>
        <v>0</v>
      </c>
      <c r="I140" s="146"/>
      <c r="K140" s="29"/>
      <c r="L140" s="22"/>
    </row>
    <row r="141" spans="1:12" hidden="1">
      <c r="A141" s="29"/>
      <c r="B141" s="29"/>
      <c r="C141" s="29" t="s">
        <v>440</v>
      </c>
      <c r="D141" s="22"/>
      <c r="E141" s="22"/>
      <c r="F141" s="22"/>
      <c r="G141" s="22"/>
      <c r="H141" s="22"/>
      <c r="I141" s="22"/>
      <c r="J141" s="22"/>
      <c r="K141" s="29"/>
      <c r="L141" s="22"/>
    </row>
    <row r="142" spans="1:12" hidden="1">
      <c r="A142" s="29"/>
      <c r="B142" s="29"/>
      <c r="C142" s="29" t="s">
        <v>460</v>
      </c>
      <c r="D142" s="29"/>
      <c r="E142" s="29"/>
      <c r="F142" s="29"/>
      <c r="G142" s="29"/>
      <c r="H142" s="29"/>
      <c r="I142" s="29"/>
      <c r="J142" s="29"/>
      <c r="K142" s="29" t="s">
        <v>461</v>
      </c>
      <c r="L142" s="22"/>
    </row>
    <row r="143" spans="1:12" hidden="1">
      <c r="A143" s="22"/>
      <c r="B143" s="22"/>
      <c r="C143" s="22"/>
      <c r="D143" s="22"/>
      <c r="E143" s="22"/>
      <c r="F143" s="22"/>
      <c r="G143" s="22"/>
      <c r="H143" s="22"/>
      <c r="I143" s="22"/>
      <c r="J143" s="22"/>
      <c r="K143" s="22"/>
      <c r="L143" s="22"/>
    </row>
    <row r="144" spans="1:12" hidden="1">
      <c r="A144" s="22"/>
      <c r="B144" s="22"/>
      <c r="C144" s="22"/>
      <c r="D144" s="22"/>
      <c r="E144" s="22"/>
      <c r="F144" s="22"/>
      <c r="G144" s="22"/>
      <c r="H144" s="22"/>
      <c r="I144" s="22"/>
      <c r="J144" s="22"/>
      <c r="K144" s="22"/>
      <c r="L144" s="22"/>
    </row>
    <row r="145" spans="1:12" hidden="1">
      <c r="A145" s="22"/>
      <c r="B145" s="22"/>
      <c r="C145" s="22"/>
      <c r="D145" s="22"/>
      <c r="E145" s="22"/>
      <c r="F145" s="22"/>
      <c r="G145" s="22"/>
      <c r="H145" s="22"/>
      <c r="I145" s="22"/>
      <c r="J145" s="22"/>
      <c r="K145" s="22"/>
      <c r="L145" s="22"/>
    </row>
    <row r="146" spans="1:12" ht="30" customHeight="1">
      <c r="A146" s="29"/>
      <c r="B146" s="29" t="b">
        <v>1</v>
      </c>
      <c r="C146" s="34" t="s">
        <v>1608</v>
      </c>
      <c r="D146" s="29"/>
      <c r="E146" s="29"/>
      <c r="F146" s="29"/>
      <c r="G146" s="29"/>
      <c r="H146" s="29"/>
      <c r="I146" s="29"/>
      <c r="J146" s="29"/>
      <c r="K146" s="29"/>
      <c r="L146" s="22"/>
    </row>
    <row r="147" spans="1:12" hidden="1">
      <c r="A147" s="29"/>
      <c r="B147" s="29"/>
      <c r="C147" s="29"/>
      <c r="D147" s="29"/>
      <c r="E147" s="29" t="s">
        <v>480</v>
      </c>
      <c r="F147" s="29" t="s">
        <v>481</v>
      </c>
      <c r="G147" s="29" t="s">
        <v>482</v>
      </c>
      <c r="H147" s="29" t="s">
        <v>483</v>
      </c>
      <c r="I147" s="29" t="s">
        <v>479</v>
      </c>
      <c r="J147" s="29"/>
      <c r="K147" s="29"/>
      <c r="L147" s="22"/>
    </row>
    <row r="148" spans="1:12" hidden="1">
      <c r="A148" s="29"/>
      <c r="B148" s="29"/>
      <c r="C148" s="29"/>
      <c r="D148" s="29"/>
      <c r="E148" s="29"/>
      <c r="F148" s="29"/>
      <c r="G148" s="29"/>
      <c r="H148" s="29"/>
      <c r="I148" s="29"/>
      <c r="J148" s="29"/>
      <c r="K148" s="29"/>
      <c r="L148" s="22"/>
    </row>
    <row r="149" spans="1:12">
      <c r="A149" s="29"/>
      <c r="B149" s="29"/>
      <c r="C149" s="29" t="s">
        <v>438</v>
      </c>
      <c r="D149" s="29" t="s">
        <v>442</v>
      </c>
      <c r="E149" s="29"/>
      <c r="F149" s="29"/>
      <c r="G149" s="29"/>
      <c r="H149" s="29"/>
      <c r="I149" s="29"/>
      <c r="J149" s="29" t="s">
        <v>440</v>
      </c>
      <c r="K149" s="29" t="s">
        <v>441</v>
      </c>
      <c r="L149" s="22"/>
    </row>
    <row r="150" spans="1:12">
      <c r="A150" s="29"/>
      <c r="B150" s="29"/>
      <c r="C150" s="29" t="s">
        <v>439</v>
      </c>
      <c r="D150" s="73" t="s">
        <v>2716</v>
      </c>
      <c r="E150" s="73" t="s">
        <v>3653</v>
      </c>
      <c r="F150" s="73" t="s">
        <v>3723</v>
      </c>
      <c r="G150" s="73" t="s">
        <v>3724</v>
      </c>
      <c r="H150" s="73" t="s">
        <v>3656</v>
      </c>
      <c r="I150" s="73" t="s">
        <v>2716</v>
      </c>
      <c r="J150" s="22"/>
      <c r="K150" s="29"/>
      <c r="L150" s="22"/>
    </row>
    <row r="151" spans="1:12" ht="24.95" customHeight="1">
      <c r="A151" s="30"/>
      <c r="B151" s="30"/>
      <c r="C151" s="30" t="s">
        <v>443</v>
      </c>
      <c r="D151" s="24"/>
      <c r="E151" s="26" t="str">
        <f>TEXT(DATE(MID(E153,7,4),MID(E153,4,2),MID(E153,1,2)),"dd/MM/yyyy")&amp;" - "&amp;TEXT(DATE(MID(E154,7,4),MID(E154,4,2),MID(E154,1,2)),"dd/MM/yyyy")</f>
        <v>01/01/2021 - 30/06/2021</v>
      </c>
      <c r="F151" s="26" t="str">
        <f>TEXT(DATE(MID(F153,7,4),MID(F153,4,2),MID(F153,1,2)),"dd/MM/yyyy")&amp;" - "&amp;TEXT(DATE(MID(F154,7,4),MID(F154,4,2),MID(F154,1,2)),"dd/MM/yyyy")</f>
        <v>01/01/2021 - 30/06/2021</v>
      </c>
      <c r="G151" s="26" t="str">
        <f>TEXT(DATE(MID(G153,7,4),MID(G153,4,2),MID(G153,1,2)),"dd/MM/yyyy")&amp;" - "&amp;TEXT(DATE(MID(G154,7,4),MID(G154,4,2),MID(G154,1,2)),"dd/MM/yyyy")</f>
        <v>01/01/2021 - 30/06/2021</v>
      </c>
      <c r="H151" s="26" t="str">
        <f>TEXT(DATE(MID(H153,7,4),MID(H153,4,2),MID(H153,1,2)),"dd/MM/yyyy")&amp;" - "&amp;TEXT(DATE(MID(H154,7,4),MID(H154,4,2),MID(H154,1,2)),"dd/MM/yyyy")</f>
        <v>01/01/2021 - 30/06/2021</v>
      </c>
      <c r="I151" s="26" t="str">
        <f>TEXT(DATE(MID(I153,7,4),MID(I153,4,2),MID(I153,1,2)),"dd/MM/yyyy")&amp;" - "&amp;TEXT(DATE(MID(I154,7,4),MID(I154,4,2),MID(I154,1,2)),"dd/MM/yyyy")</f>
        <v>01/01/2021 - 30/06/2021</v>
      </c>
      <c r="J151" s="31"/>
      <c r="K151" s="30"/>
      <c r="L151" s="31"/>
    </row>
    <row r="152" spans="1:12" ht="24.95" customHeight="1">
      <c r="A152" s="30"/>
      <c r="B152" s="30"/>
      <c r="C152" s="30" t="s">
        <v>444</v>
      </c>
      <c r="D152" s="24"/>
      <c r="E152" s="26" t="str">
        <f>StartUp!$E$8</f>
        <v>JOD</v>
      </c>
      <c r="F152" s="26" t="str">
        <f>StartUp!$E$8</f>
        <v>JOD</v>
      </c>
      <c r="G152" s="26" t="str">
        <f>StartUp!$E$8</f>
        <v>JOD</v>
      </c>
      <c r="H152" s="26" t="str">
        <f>StartUp!$E$8</f>
        <v>JOD</v>
      </c>
      <c r="I152" s="26" t="str">
        <f>StartUp!$E$8</f>
        <v>JOD</v>
      </c>
      <c r="J152" s="31"/>
      <c r="K152" s="30"/>
      <c r="L152" s="31"/>
    </row>
    <row r="153" spans="1:12" ht="24.95" hidden="1" customHeight="1">
      <c r="A153" s="30"/>
      <c r="B153" s="30"/>
      <c r="C153" s="30" t="s">
        <v>445</v>
      </c>
      <c r="D153" s="27"/>
      <c r="E153" s="28" t="s">
        <v>2582</v>
      </c>
      <c r="F153" s="28" t="s">
        <v>2582</v>
      </c>
      <c r="G153" s="28" t="s">
        <v>2582</v>
      </c>
      <c r="H153" s="28" t="s">
        <v>2582</v>
      </c>
      <c r="I153" s="28" t="s">
        <v>2582</v>
      </c>
      <c r="J153" s="31"/>
      <c r="K153" s="30"/>
      <c r="L153" s="31"/>
    </row>
    <row r="154" spans="1:12" ht="24.95" hidden="1" customHeight="1">
      <c r="A154" s="30"/>
      <c r="B154" s="30"/>
      <c r="C154" s="30" t="s">
        <v>446</v>
      </c>
      <c r="D154" s="27"/>
      <c r="E154" s="28" t="s">
        <v>2541</v>
      </c>
      <c r="F154" s="28" t="s">
        <v>2541</v>
      </c>
      <c r="G154" s="28" t="s">
        <v>2541</v>
      </c>
      <c r="H154" s="28" t="s">
        <v>2541</v>
      </c>
      <c r="I154" s="28" t="s">
        <v>2541</v>
      </c>
      <c r="J154" s="31"/>
      <c r="K154" s="30"/>
      <c r="L154" s="31"/>
    </row>
    <row r="155" spans="1:12">
      <c r="A155" s="29"/>
      <c r="B155" s="29"/>
      <c r="C155" s="29" t="s">
        <v>440</v>
      </c>
      <c r="D155" s="22"/>
      <c r="E155" s="22"/>
      <c r="F155" s="22"/>
      <c r="G155" s="22"/>
      <c r="H155" s="22"/>
      <c r="I155" s="22"/>
      <c r="J155" s="22"/>
      <c r="K155" s="29"/>
      <c r="L155" s="22"/>
    </row>
    <row r="156" spans="1:12">
      <c r="A156" s="29"/>
      <c r="B156" s="29"/>
      <c r="C156" s="38"/>
      <c r="D156" s="154" t="s">
        <v>3139</v>
      </c>
      <c r="E156" s="151">
        <f>SUM(E123:E125)</f>
        <v>0</v>
      </c>
      <c r="F156" s="151">
        <f>SUM(F123:F125)</f>
        <v>0</v>
      </c>
      <c r="G156" s="151">
        <f>SUM(G123:G125)</f>
        <v>0</v>
      </c>
      <c r="H156" s="151">
        <f>SUM(H123:H125)</f>
        <v>0</v>
      </c>
      <c r="I156" s="151">
        <f>SUM(I123:I125)</f>
        <v>0</v>
      </c>
      <c r="K156" s="29"/>
      <c r="L156" s="22"/>
    </row>
    <row r="157" spans="1:12" hidden="1">
      <c r="A157" s="29"/>
      <c r="B157" s="29"/>
      <c r="C157" s="29" t="s">
        <v>440</v>
      </c>
      <c r="D157" s="22"/>
      <c r="E157" s="22"/>
      <c r="F157" s="22"/>
      <c r="G157" s="22"/>
      <c r="H157" s="22"/>
      <c r="I157" s="22"/>
      <c r="J157" s="22"/>
      <c r="K157" s="29"/>
      <c r="L157" s="22"/>
    </row>
    <row r="158" spans="1:12" hidden="1">
      <c r="A158" s="29"/>
      <c r="B158" s="29"/>
      <c r="C158" s="29" t="s">
        <v>460</v>
      </c>
      <c r="D158" s="29"/>
      <c r="E158" s="29"/>
      <c r="F158" s="29"/>
      <c r="G158" s="29"/>
      <c r="H158" s="29"/>
      <c r="I158" s="29"/>
      <c r="J158" s="29"/>
      <c r="K158" s="29" t="s">
        <v>461</v>
      </c>
      <c r="L158" s="22"/>
    </row>
    <row r="159" spans="1:12" hidden="1">
      <c r="A159" s="22"/>
      <c r="B159" s="22"/>
      <c r="C159" s="22"/>
      <c r="D159" s="22"/>
      <c r="E159" s="22"/>
      <c r="F159" s="22"/>
      <c r="G159" s="22"/>
      <c r="H159" s="22"/>
      <c r="I159" s="22"/>
      <c r="J159" s="22"/>
      <c r="K159" s="22"/>
      <c r="L159" s="22"/>
    </row>
    <row r="160" spans="1:12" hidden="1">
      <c r="A160" s="22"/>
      <c r="B160" s="22"/>
      <c r="C160" s="22"/>
      <c r="D160" s="22"/>
      <c r="E160" s="22"/>
      <c r="F160" s="22"/>
      <c r="G160" s="22"/>
      <c r="H160" s="22"/>
      <c r="I160" s="22"/>
      <c r="J160" s="22"/>
      <c r="K160" s="22"/>
      <c r="L160" s="22"/>
    </row>
    <row r="161" spans="1:12" ht="24.95" customHeight="1">
      <c r="A161" s="29"/>
      <c r="B161" s="29" t="b">
        <v>1</v>
      </c>
      <c r="C161" s="34" t="s">
        <v>2512</v>
      </c>
      <c r="D161" s="29"/>
      <c r="E161" s="29"/>
      <c r="F161" s="29"/>
      <c r="G161" s="29"/>
      <c r="H161" s="29"/>
      <c r="I161" s="29"/>
      <c r="J161" s="29"/>
      <c r="K161" s="29"/>
      <c r="L161" s="22"/>
    </row>
    <row r="162" spans="1:12" hidden="1">
      <c r="A162" s="29"/>
      <c r="B162" s="29"/>
      <c r="C162" s="29"/>
      <c r="D162" s="29"/>
      <c r="E162" s="29" t="s">
        <v>480</v>
      </c>
      <c r="F162" s="29" t="s">
        <v>481</v>
      </c>
      <c r="G162" s="29" t="s">
        <v>482</v>
      </c>
      <c r="H162" s="29" t="s">
        <v>483</v>
      </c>
      <c r="I162" s="29" t="s">
        <v>479</v>
      </c>
      <c r="J162" s="29"/>
      <c r="K162" s="29"/>
      <c r="L162" s="22"/>
    </row>
    <row r="163" spans="1:12" hidden="1">
      <c r="A163" s="29"/>
      <c r="B163" s="29"/>
      <c r="C163" s="29"/>
      <c r="D163" s="29"/>
      <c r="E163" s="29"/>
      <c r="F163" s="29"/>
      <c r="G163" s="29"/>
      <c r="H163" s="29"/>
      <c r="I163" s="29"/>
      <c r="J163" s="29"/>
      <c r="K163" s="29"/>
      <c r="L163" s="22"/>
    </row>
    <row r="164" spans="1:12">
      <c r="A164" s="29"/>
      <c r="B164" s="29"/>
      <c r="C164" s="29" t="s">
        <v>438</v>
      </c>
      <c r="D164" s="29" t="s">
        <v>442</v>
      </c>
      <c r="E164" s="29"/>
      <c r="F164" s="29"/>
      <c r="G164" s="29"/>
      <c r="H164" s="29"/>
      <c r="I164" s="29"/>
      <c r="J164" s="29" t="s">
        <v>440</v>
      </c>
      <c r="K164" s="29" t="s">
        <v>441</v>
      </c>
      <c r="L164" s="22"/>
    </row>
    <row r="165" spans="1:12">
      <c r="A165" s="29"/>
      <c r="B165" s="29"/>
      <c r="C165" s="29" t="s">
        <v>439</v>
      </c>
      <c r="D165" s="73" t="s">
        <v>2716</v>
      </c>
      <c r="E165" s="73" t="s">
        <v>3653</v>
      </c>
      <c r="F165" s="73" t="s">
        <v>3723</v>
      </c>
      <c r="G165" s="73" t="s">
        <v>3724</v>
      </c>
      <c r="H165" s="73" t="s">
        <v>3656</v>
      </c>
      <c r="I165" s="73" t="s">
        <v>2716</v>
      </c>
      <c r="J165" s="22"/>
      <c r="K165" s="29"/>
      <c r="L165" s="22"/>
    </row>
    <row r="166" spans="1:12" ht="24.95" customHeight="1">
      <c r="A166" s="30"/>
      <c r="B166" s="30"/>
      <c r="C166" s="30" t="s">
        <v>443</v>
      </c>
      <c r="D166" s="24"/>
      <c r="E166" s="26" t="str">
        <f>TEXT(DATE(MID(E168,7,4),MID(E168,4,2),MID(E168,1,2)),"dd/MM/yyyy")&amp;" - "&amp;TEXT(DATE(MID(E169,7,4),MID(E169,4,2),MID(E169,1,2)),"dd/MM/yyyy")</f>
        <v>01/01/2020 - 31/12/2020</v>
      </c>
      <c r="F166" s="26" t="str">
        <f>TEXT(DATE(MID(F168,7,4),MID(F168,4,2),MID(F168,1,2)),"dd/MM/yyyy")&amp;" - "&amp;TEXT(DATE(MID(F169,7,4),MID(F169,4,2),MID(F169,1,2)),"dd/MM/yyyy")</f>
        <v>01/01/2020 - 31/12/2020</v>
      </c>
      <c r="G166" s="26" t="str">
        <f>TEXT(DATE(MID(G168,7,4),MID(G168,4,2),MID(G168,1,2)),"dd/MM/yyyy")&amp;" - "&amp;TEXT(DATE(MID(G169,7,4),MID(G169,4,2),MID(G169,1,2)),"dd/MM/yyyy")</f>
        <v>01/01/2020 - 31/12/2020</v>
      </c>
      <c r="H166" s="26" t="str">
        <f>TEXT(DATE(MID(H168,7,4),MID(H168,4,2),MID(H168,1,2)),"dd/MM/yyyy")&amp;" - "&amp;TEXT(DATE(MID(H169,7,4),MID(H169,4,2),MID(H169,1,2)),"dd/MM/yyyy")</f>
        <v>01/01/2020 - 31/12/2020</v>
      </c>
      <c r="I166" s="26" t="str">
        <f>TEXT(DATE(MID(I168,7,4),MID(I168,4,2),MID(I168,1,2)),"dd/MM/yyyy")&amp;" - "&amp;TEXT(DATE(MID(I169,7,4),MID(I169,4,2),MID(I169,1,2)),"dd/MM/yyyy")</f>
        <v>01/01/2020 - 31/12/2020</v>
      </c>
      <c r="J166" s="31"/>
      <c r="K166" s="30"/>
      <c r="L166" s="31"/>
    </row>
    <row r="167" spans="1:12" ht="24.95" customHeight="1">
      <c r="A167" s="30"/>
      <c r="B167" s="30"/>
      <c r="C167" s="30" t="s">
        <v>444</v>
      </c>
      <c r="D167" s="24"/>
      <c r="E167" s="26" t="str">
        <f>StartUp!$E$8</f>
        <v>JOD</v>
      </c>
      <c r="F167" s="26" t="str">
        <f>StartUp!$E$8</f>
        <v>JOD</v>
      </c>
      <c r="G167" s="26" t="str">
        <f>StartUp!$E$8</f>
        <v>JOD</v>
      </c>
      <c r="H167" s="26" t="str">
        <f>StartUp!$E$8</f>
        <v>JOD</v>
      </c>
      <c r="I167" s="26" t="str">
        <f>StartUp!$E$8</f>
        <v>JOD</v>
      </c>
      <c r="J167" s="31"/>
      <c r="K167" s="30"/>
      <c r="L167" s="31"/>
    </row>
    <row r="168" spans="1:12" ht="24.95" hidden="1" customHeight="1">
      <c r="A168" s="30"/>
      <c r="B168" s="30"/>
      <c r="C168" s="30" t="s">
        <v>445</v>
      </c>
      <c r="D168" s="27"/>
      <c r="E168" s="28" t="s">
        <v>2608</v>
      </c>
      <c r="F168" s="28" t="s">
        <v>2608</v>
      </c>
      <c r="G168" s="28" t="s">
        <v>2608</v>
      </c>
      <c r="H168" s="28" t="s">
        <v>2608</v>
      </c>
      <c r="I168" s="28" t="s">
        <v>2608</v>
      </c>
      <c r="J168" s="31"/>
      <c r="K168" s="30"/>
      <c r="L168" s="31"/>
    </row>
    <row r="169" spans="1:12" ht="24.95" hidden="1" customHeight="1">
      <c r="A169" s="30"/>
      <c r="B169" s="30"/>
      <c r="C169" s="30" t="s">
        <v>446</v>
      </c>
      <c r="D169" s="27"/>
      <c r="E169" s="28" t="s">
        <v>2609</v>
      </c>
      <c r="F169" s="28" t="s">
        <v>2609</v>
      </c>
      <c r="G169" s="28" t="s">
        <v>2609</v>
      </c>
      <c r="H169" s="28" t="s">
        <v>2609</v>
      </c>
      <c r="I169" s="28" t="s">
        <v>2609</v>
      </c>
      <c r="J169" s="31"/>
      <c r="K169" s="30"/>
      <c r="L169" s="31"/>
    </row>
    <row r="170" spans="1:12">
      <c r="A170" s="29"/>
      <c r="B170" s="29"/>
      <c r="C170" s="29" t="s">
        <v>440</v>
      </c>
      <c r="D170" s="22"/>
      <c r="E170" s="22"/>
      <c r="F170" s="22"/>
      <c r="G170" s="22"/>
      <c r="H170" s="22"/>
      <c r="I170" s="22"/>
      <c r="J170" s="22"/>
      <c r="K170" s="29"/>
      <c r="L170" s="22"/>
    </row>
    <row r="171" spans="1:12">
      <c r="A171" s="29"/>
      <c r="B171" s="29"/>
      <c r="C171" s="38"/>
      <c r="D171" s="154" t="s">
        <v>3139</v>
      </c>
      <c r="E171" s="151">
        <f>SUM(E139:E141)</f>
        <v>0</v>
      </c>
      <c r="F171" s="151">
        <f>SUM(F139:F141)</f>
        <v>0</v>
      </c>
      <c r="G171" s="151">
        <f>SUM(G139:G141)</f>
        <v>0</v>
      </c>
      <c r="H171" s="151">
        <f>SUM(H139:H141)</f>
        <v>0</v>
      </c>
      <c r="I171" s="151">
        <f>SUM(I139:I141)</f>
        <v>0</v>
      </c>
      <c r="K171" s="29"/>
      <c r="L171" s="22"/>
    </row>
    <row r="172" spans="1:12" hidden="1">
      <c r="A172" s="29"/>
      <c r="B172" s="29"/>
      <c r="C172" s="29" t="s">
        <v>440</v>
      </c>
      <c r="D172" s="22"/>
      <c r="E172" s="22"/>
      <c r="F172" s="22"/>
      <c r="G172" s="22"/>
      <c r="H172" s="22"/>
      <c r="I172" s="22"/>
      <c r="J172" s="22"/>
      <c r="K172" s="29"/>
      <c r="L172" s="22"/>
    </row>
    <row r="173" spans="1:12" hidden="1">
      <c r="A173" s="29"/>
      <c r="B173" s="29"/>
      <c r="C173" s="29" t="s">
        <v>460</v>
      </c>
      <c r="D173" s="29"/>
      <c r="E173" s="29"/>
      <c r="F173" s="29"/>
      <c r="G173" s="29"/>
      <c r="H173" s="29"/>
      <c r="I173" s="29"/>
      <c r="J173" s="29"/>
      <c r="K173" s="29" t="s">
        <v>461</v>
      </c>
      <c r="L173" s="22"/>
    </row>
    <row r="174" spans="1:12" hidden="1">
      <c r="A174" s="22"/>
      <c r="B174" s="22"/>
      <c r="C174" s="22"/>
      <c r="D174" s="22"/>
      <c r="E174" s="22"/>
      <c r="F174" s="22"/>
      <c r="G174" s="22"/>
      <c r="H174" s="22"/>
      <c r="I174" s="22"/>
      <c r="J174" s="22"/>
      <c r="K174" s="22"/>
      <c r="L174" s="22"/>
    </row>
    <row r="175" spans="1:12" hidden="1">
      <c r="A175" s="22"/>
      <c r="B175" s="22"/>
      <c r="C175" s="22"/>
      <c r="D175" s="22"/>
      <c r="E175" s="22"/>
      <c r="F175" s="22"/>
      <c r="G175" s="22"/>
      <c r="H175" s="22"/>
      <c r="I175" s="22"/>
      <c r="J175" s="22"/>
      <c r="K175" s="22"/>
      <c r="L175" s="22"/>
    </row>
    <row r="176" spans="1:12" hidden="1">
      <c r="A176" s="22"/>
      <c r="B176" s="22"/>
      <c r="C176" s="22"/>
      <c r="D176" s="22"/>
      <c r="E176" s="22"/>
      <c r="F176" s="22"/>
      <c r="G176" s="22"/>
      <c r="H176" s="22"/>
      <c r="I176" s="22"/>
      <c r="J176" s="22"/>
      <c r="K176" s="22"/>
      <c r="L176" s="22"/>
    </row>
    <row r="177" spans="1:13" ht="24.95" customHeight="1">
      <c r="A177" s="29"/>
      <c r="B177" s="29" t="b">
        <v>1</v>
      </c>
      <c r="C177" s="34" t="s">
        <v>2511</v>
      </c>
      <c r="D177" s="29"/>
      <c r="E177" s="29"/>
      <c r="F177" s="29"/>
      <c r="G177" s="29"/>
      <c r="H177" s="29"/>
      <c r="I177" s="22"/>
      <c r="J177" s="22"/>
      <c r="K177" s="22"/>
      <c r="L177" s="22"/>
      <c r="M177" s="22"/>
    </row>
    <row r="178" spans="1:13" hidden="1">
      <c r="A178" s="29"/>
      <c r="B178" s="29"/>
      <c r="C178" s="29"/>
      <c r="D178" s="29"/>
      <c r="E178" s="29"/>
      <c r="F178" s="29"/>
      <c r="G178" s="29"/>
      <c r="H178" s="29"/>
      <c r="I178" s="22"/>
      <c r="J178" s="22"/>
      <c r="K178" s="22"/>
      <c r="L178" s="22"/>
      <c r="M178" s="22"/>
    </row>
    <row r="179" spans="1:13" hidden="1">
      <c r="A179" s="29"/>
      <c r="B179" s="29"/>
      <c r="C179" s="29"/>
      <c r="D179" s="29"/>
      <c r="E179" s="29"/>
      <c r="F179" s="29"/>
      <c r="G179" s="29"/>
      <c r="H179" s="29"/>
      <c r="I179" s="22"/>
      <c r="J179" s="22"/>
      <c r="K179" s="22"/>
      <c r="L179" s="22"/>
      <c r="M179" s="22"/>
    </row>
    <row r="180" spans="1:13">
      <c r="A180" s="29"/>
      <c r="B180" s="29"/>
      <c r="C180" s="29" t="s">
        <v>438</v>
      </c>
      <c r="D180" s="29" t="s">
        <v>439</v>
      </c>
      <c r="E180" s="29"/>
      <c r="F180" s="29"/>
      <c r="G180" s="29" t="s">
        <v>440</v>
      </c>
      <c r="H180" s="29" t="s">
        <v>441</v>
      </c>
      <c r="I180" s="22"/>
      <c r="J180" s="22"/>
      <c r="K180" s="22"/>
      <c r="L180" s="22"/>
      <c r="M180" s="22"/>
    </row>
    <row r="181" spans="1:13" ht="24.95" customHeight="1">
      <c r="A181" s="29"/>
      <c r="B181" s="29"/>
      <c r="C181" s="29" t="s">
        <v>442</v>
      </c>
      <c r="D181" s="24" t="s">
        <v>3012</v>
      </c>
      <c r="E181" s="73" t="s">
        <v>3030</v>
      </c>
      <c r="F181" s="73" t="s">
        <v>3030</v>
      </c>
      <c r="G181" s="22"/>
      <c r="H181" s="29"/>
      <c r="I181" s="22"/>
      <c r="J181" s="22"/>
      <c r="K181" s="22"/>
      <c r="L181" s="22"/>
      <c r="M181" s="22"/>
    </row>
    <row r="182" spans="1:13" ht="24.95" customHeight="1">
      <c r="A182" s="30"/>
      <c r="B182" s="30"/>
      <c r="C182" s="30" t="s">
        <v>443</v>
      </c>
      <c r="D182" s="24"/>
      <c r="E182" s="26" t="str">
        <f>TEXT(DATE(MID(E184,7,4),MID(E184,4,2),MID(E184,1,2)),"dd/MM/yyyy")&amp;" - "&amp;TEXT(DATE(MID(E185,7,4),MID(E185,4,2),MID(E185,1,2)),"dd/MM/yyyy")</f>
        <v>01/01/2021 - 30/06/2021</v>
      </c>
      <c r="F182" s="26" t="str">
        <f>TEXT(DATE(MID(F184,7,4),MID(F184,4,2),MID(F184,1,2)),"dd/MM/yyyy")&amp;" - "&amp;TEXT(DATE(MID(F185,7,4),MID(F185,4,2),MID(F185,1,2)),"dd/MM/yyyy")</f>
        <v>01/01/2020 - 31/12/2020</v>
      </c>
      <c r="G182" s="31"/>
      <c r="H182" s="30"/>
      <c r="I182" s="31"/>
      <c r="J182" s="31"/>
      <c r="K182" s="31"/>
      <c r="L182" s="31"/>
      <c r="M182" s="31"/>
    </row>
    <row r="183" spans="1:13" ht="24.95" customHeight="1">
      <c r="A183" s="30"/>
      <c r="B183" s="30"/>
      <c r="C183" s="30" t="s">
        <v>444</v>
      </c>
      <c r="D183" s="24"/>
      <c r="E183" s="26" t="str">
        <f>StartUp!$E$8</f>
        <v>JOD</v>
      </c>
      <c r="F183" s="26" t="str">
        <f>StartUp!$E$8</f>
        <v>JOD</v>
      </c>
      <c r="G183" s="31"/>
      <c r="H183" s="30"/>
      <c r="I183" s="31"/>
      <c r="J183" s="31"/>
      <c r="K183" s="31"/>
      <c r="L183" s="31"/>
      <c r="M183" s="31"/>
    </row>
    <row r="184" spans="1:13" ht="24.95" hidden="1" customHeight="1">
      <c r="A184" s="30"/>
      <c r="B184" s="30"/>
      <c r="C184" s="30" t="s">
        <v>445</v>
      </c>
      <c r="D184" s="27"/>
      <c r="E184" s="28" t="s">
        <v>2582</v>
      </c>
      <c r="F184" s="28" t="s">
        <v>2608</v>
      </c>
      <c r="G184" s="31"/>
      <c r="H184" s="30"/>
      <c r="I184" s="31"/>
      <c r="J184" s="31"/>
      <c r="K184" s="31"/>
      <c r="L184" s="31"/>
      <c r="M184" s="31"/>
    </row>
    <row r="185" spans="1:13" ht="24.95" hidden="1" customHeight="1">
      <c r="A185" s="30"/>
      <c r="B185" s="30"/>
      <c r="C185" s="30" t="s">
        <v>446</v>
      </c>
      <c r="D185" s="27"/>
      <c r="E185" s="28" t="s">
        <v>2541</v>
      </c>
      <c r="F185" s="28" t="s">
        <v>2609</v>
      </c>
      <c r="G185" s="31"/>
      <c r="H185" s="30"/>
      <c r="I185" s="31"/>
      <c r="J185" s="31"/>
      <c r="K185" s="31"/>
      <c r="L185" s="31"/>
      <c r="M185" s="31"/>
    </row>
    <row r="186" spans="1:13">
      <c r="A186" s="29"/>
      <c r="B186" s="29"/>
      <c r="C186" s="29" t="s">
        <v>440</v>
      </c>
      <c r="D186" s="76"/>
      <c r="E186" s="22"/>
      <c r="F186" s="22"/>
      <c r="G186" s="22"/>
      <c r="H186" s="29"/>
      <c r="I186" s="22"/>
      <c r="J186" s="22"/>
      <c r="K186" s="22"/>
      <c r="L186" s="22"/>
      <c r="M186" s="22"/>
    </row>
    <row r="187" spans="1:13">
      <c r="A187" s="29"/>
      <c r="B187" s="29"/>
      <c r="C187" s="29"/>
      <c r="D187" s="82" t="s">
        <v>2729</v>
      </c>
      <c r="E187" s="87"/>
      <c r="F187" s="87"/>
      <c r="G187" s="22"/>
      <c r="H187" s="29"/>
      <c r="I187" s="22"/>
      <c r="J187" s="22"/>
      <c r="K187" s="22"/>
      <c r="L187" s="22"/>
      <c r="M187" s="22"/>
    </row>
    <row r="188" spans="1:13">
      <c r="A188" s="29" t="s">
        <v>485</v>
      </c>
      <c r="B188" s="29"/>
      <c r="C188" s="29"/>
      <c r="D188" s="142" t="s">
        <v>3653</v>
      </c>
      <c r="E188" s="146"/>
      <c r="F188" s="146"/>
      <c r="G188" s="22"/>
      <c r="H188" s="29"/>
      <c r="I188" s="22"/>
      <c r="J188" s="22"/>
      <c r="K188" s="22"/>
      <c r="L188" s="22"/>
      <c r="M188" s="22"/>
    </row>
    <row r="189" spans="1:13">
      <c r="A189" s="29" t="s">
        <v>486</v>
      </c>
      <c r="B189" s="29"/>
      <c r="C189" s="29"/>
      <c r="D189" s="142" t="s">
        <v>3721</v>
      </c>
      <c r="E189" s="146"/>
      <c r="F189" s="146"/>
      <c r="H189" s="29"/>
      <c r="I189" s="22"/>
      <c r="J189" s="22"/>
      <c r="K189" s="22"/>
      <c r="L189" s="22"/>
      <c r="M189" s="22"/>
    </row>
    <row r="190" spans="1:13">
      <c r="A190" s="29" t="s">
        <v>487</v>
      </c>
      <c r="B190" s="29"/>
      <c r="C190" s="29"/>
      <c r="D190" s="142" t="s">
        <v>3722</v>
      </c>
      <c r="E190" s="146"/>
      <c r="F190" s="146"/>
      <c r="H190" s="29"/>
      <c r="I190" s="22"/>
      <c r="J190" s="22"/>
      <c r="K190" s="22"/>
      <c r="L190" s="22"/>
      <c r="M190" s="22"/>
    </row>
    <row r="191" spans="1:13">
      <c r="A191" s="29" t="s">
        <v>488</v>
      </c>
      <c r="B191" s="29"/>
      <c r="C191" s="29"/>
      <c r="D191" s="142" t="s">
        <v>3656</v>
      </c>
      <c r="E191" s="151">
        <f>+E188-E189+E190</f>
        <v>0</v>
      </c>
      <c r="F191" s="151">
        <f>+F188-F189+F190</f>
        <v>0</v>
      </c>
      <c r="G191" s="57" t="s">
        <v>2654</v>
      </c>
      <c r="H191" s="29"/>
      <c r="I191" s="22"/>
      <c r="J191" s="22"/>
      <c r="K191" s="22"/>
      <c r="L191" s="22"/>
      <c r="M191" s="22"/>
    </row>
    <row r="192" spans="1:13" hidden="1">
      <c r="A192" s="29"/>
      <c r="B192" s="29"/>
      <c r="C192" s="29" t="s">
        <v>440</v>
      </c>
      <c r="D192" s="22"/>
      <c r="E192" s="22"/>
      <c r="F192" s="22"/>
      <c r="G192" s="22"/>
      <c r="H192" s="29"/>
      <c r="I192" s="22"/>
      <c r="J192" s="22"/>
      <c r="K192" s="22"/>
      <c r="L192" s="22"/>
      <c r="M192" s="22"/>
    </row>
    <row r="193" spans="1:15" hidden="1">
      <c r="A193" s="29"/>
      <c r="B193" s="29"/>
      <c r="C193" s="29" t="s">
        <v>460</v>
      </c>
      <c r="D193" s="29"/>
      <c r="E193" s="29"/>
      <c r="F193" s="29"/>
      <c r="G193" s="29"/>
      <c r="H193" s="29" t="s">
        <v>461</v>
      </c>
      <c r="I193" s="22"/>
      <c r="J193" s="22"/>
      <c r="K193" s="22"/>
      <c r="L193" s="22"/>
      <c r="M193" s="22"/>
    </row>
    <row r="194" spans="1:15" hidden="1">
      <c r="A194" s="22"/>
      <c r="B194" s="22"/>
      <c r="C194" s="22"/>
      <c r="D194" s="22"/>
      <c r="E194" s="22"/>
      <c r="F194" s="22"/>
      <c r="G194" s="22"/>
      <c r="H194" s="22"/>
      <c r="I194" s="22"/>
      <c r="J194" s="22"/>
      <c r="K194" s="22"/>
      <c r="L194" s="22"/>
    </row>
    <row r="195" spans="1:15" hidden="1">
      <c r="A195" s="22"/>
      <c r="B195" s="22"/>
      <c r="C195" s="22"/>
      <c r="D195" s="22"/>
      <c r="E195" s="22"/>
      <c r="F195" s="22"/>
      <c r="G195" s="22"/>
      <c r="H195" s="22"/>
      <c r="I195" s="22"/>
      <c r="J195" s="22"/>
      <c r="K195" s="22"/>
      <c r="L195" s="22"/>
    </row>
    <row r="196" spans="1:15" hidden="1">
      <c r="A196" s="22"/>
      <c r="B196" s="22"/>
      <c r="C196" s="22"/>
      <c r="D196" s="22"/>
      <c r="E196" s="22"/>
      <c r="F196" s="22"/>
      <c r="G196" s="22"/>
      <c r="H196" s="22"/>
      <c r="I196" s="22"/>
      <c r="J196" s="22"/>
      <c r="K196" s="22"/>
      <c r="L196" s="22"/>
    </row>
    <row r="197" spans="1:15" ht="24.95" customHeight="1">
      <c r="A197" s="29"/>
      <c r="B197" s="29" t="b">
        <v>1</v>
      </c>
      <c r="C197" s="67" t="s">
        <v>2510</v>
      </c>
      <c r="D197" s="29"/>
      <c r="E197" s="29"/>
      <c r="F197" s="29"/>
      <c r="G197" s="29"/>
      <c r="H197" s="29"/>
      <c r="I197" s="29"/>
      <c r="J197" s="29"/>
      <c r="K197" s="22"/>
      <c r="L197" s="22"/>
      <c r="M197" s="22"/>
      <c r="N197" s="22"/>
      <c r="O197" s="22"/>
    </row>
    <row r="198" spans="1:15" hidden="1">
      <c r="A198" s="29"/>
      <c r="B198" s="29"/>
      <c r="C198" s="29"/>
      <c r="D198" s="29"/>
      <c r="E198" s="29"/>
      <c r="F198" s="29"/>
      <c r="G198" s="29"/>
      <c r="H198" s="29"/>
      <c r="I198" s="29"/>
      <c r="J198" s="29"/>
      <c r="K198" s="22"/>
      <c r="L198" s="22"/>
      <c r="M198" s="22"/>
      <c r="N198" s="22"/>
      <c r="O198" s="22"/>
    </row>
    <row r="199" spans="1:15" hidden="1">
      <c r="A199" s="29"/>
      <c r="B199" s="29"/>
      <c r="C199" s="29"/>
      <c r="D199" s="29"/>
      <c r="E199" s="29"/>
      <c r="F199" s="29"/>
      <c r="G199" s="29"/>
      <c r="H199" s="29"/>
      <c r="I199" s="29"/>
      <c r="J199" s="29"/>
      <c r="K199" s="22"/>
      <c r="L199" s="22"/>
      <c r="M199" s="22"/>
      <c r="N199" s="22"/>
      <c r="O199" s="22"/>
    </row>
    <row r="200" spans="1:15">
      <c r="A200" s="29"/>
      <c r="B200" s="29"/>
      <c r="C200" s="29" t="s">
        <v>438</v>
      </c>
      <c r="D200" s="29" t="s">
        <v>439</v>
      </c>
      <c r="E200" s="29"/>
      <c r="F200" s="29"/>
      <c r="G200" s="29"/>
      <c r="H200" s="29"/>
      <c r="I200" s="29" t="s">
        <v>440</v>
      </c>
      <c r="J200" s="29" t="s">
        <v>441</v>
      </c>
      <c r="K200" s="22"/>
      <c r="L200" s="22"/>
      <c r="M200" s="22"/>
      <c r="N200" s="22"/>
      <c r="O200" s="22"/>
    </row>
    <row r="201" spans="1:15" ht="24.95" customHeight="1">
      <c r="A201" s="29"/>
      <c r="B201" s="29"/>
      <c r="C201" s="29" t="s">
        <v>442</v>
      </c>
      <c r="D201" s="24" t="s">
        <v>3012</v>
      </c>
      <c r="E201" s="73" t="s">
        <v>3030</v>
      </c>
      <c r="F201" s="73" t="s">
        <v>3030</v>
      </c>
      <c r="G201" s="73" t="s">
        <v>3030</v>
      </c>
      <c r="H201" s="73" t="s">
        <v>3030</v>
      </c>
      <c r="I201" s="22"/>
      <c r="J201" s="29"/>
      <c r="K201" s="22"/>
      <c r="L201" s="22"/>
      <c r="M201" s="22"/>
      <c r="N201" s="22"/>
      <c r="O201" s="22"/>
    </row>
    <row r="202" spans="1:15" ht="25.5">
      <c r="A202" s="30"/>
      <c r="B202" s="30"/>
      <c r="C202" s="30" t="s">
        <v>443</v>
      </c>
      <c r="D202" s="24"/>
      <c r="E202" s="53" t="str">
        <f>TEXT(DATE(MID(E204,7,4),MID(E204,4,2),MID(E204,1,2)),"dd/MM/yyyy")&amp;" - "&amp;TEXT(DATE(MID(E205,7,4),MID(E205,4,2),MID(E205,1,2)),"dd/MM/yyyy")</f>
        <v>01/04/2021 - 30/06/2021</v>
      </c>
      <c r="F202" s="53" t="str">
        <f>TEXT(DATE(MID(F204,7,4),MID(F204,4,2),MID(F204,1,2)),"dd/MM/yyyy")&amp;" - "&amp;TEXT(DATE(MID(F205,7,4),MID(F205,4,2),MID(F205,1,2)),"dd/MM/yyyy")</f>
        <v>01/04/2020 - 30/06/2020</v>
      </c>
      <c r="G202" s="53" t="str">
        <f>TEXT(DATE(MID(G204,7,4),MID(G204,4,2),MID(G204,1,2)),"dd/MM/yyyy")&amp;" - "&amp;TEXT(DATE(MID(G205,7,4),MID(G205,4,2),MID(G205,1,2)),"dd/MM/yyyy")</f>
        <v>01/01/2021 - 30/06/2021</v>
      </c>
      <c r="H202" s="53" t="str">
        <f>TEXT(DATE(MID(H204,7,4),MID(H204,4,2),MID(H204,1,2)),"dd/MM/yyyy")&amp;" - "&amp;TEXT(DATE(MID(H205,7,4),MID(H205,4,2),MID(H205,1,2)),"dd/MM/yyyy")</f>
        <v>01/01/2020 - 30/06/2020</v>
      </c>
      <c r="I202" s="31"/>
      <c r="J202" s="30"/>
      <c r="K202" s="31"/>
      <c r="L202" s="31"/>
      <c r="M202" s="31"/>
      <c r="N202" s="31"/>
      <c r="O202" s="31"/>
    </row>
    <row r="203" spans="1:15" ht="24.95" customHeight="1">
      <c r="A203" s="30"/>
      <c r="B203" s="30"/>
      <c r="C203" s="30" t="s">
        <v>444</v>
      </c>
      <c r="D203" s="24"/>
      <c r="E203" s="26" t="str">
        <f>StartUp!$E$8</f>
        <v>JOD</v>
      </c>
      <c r="F203" s="26" t="str">
        <f>StartUp!$E$8</f>
        <v>JOD</v>
      </c>
      <c r="G203" s="26" t="str">
        <f>StartUp!$E$8</f>
        <v>JOD</v>
      </c>
      <c r="H203" s="26" t="str">
        <f>StartUp!$E$8</f>
        <v>JOD</v>
      </c>
      <c r="I203" s="31"/>
      <c r="J203" s="30"/>
      <c r="K203" s="31"/>
      <c r="L203" s="31"/>
      <c r="M203" s="31"/>
      <c r="N203" s="31"/>
      <c r="O203" s="31"/>
    </row>
    <row r="204" spans="1:15" ht="24.95" hidden="1" customHeight="1">
      <c r="A204" s="30"/>
      <c r="B204" s="30"/>
      <c r="C204" s="30" t="s">
        <v>445</v>
      </c>
      <c r="D204" s="27"/>
      <c r="E204" s="28" t="s">
        <v>2539</v>
      </c>
      <c r="F204" s="28" t="s">
        <v>2583</v>
      </c>
      <c r="G204" s="28" t="s">
        <v>2582</v>
      </c>
      <c r="H204" s="28" t="s">
        <v>2608</v>
      </c>
      <c r="I204" s="31"/>
      <c r="J204" s="30"/>
      <c r="K204" s="31"/>
      <c r="L204" s="31"/>
      <c r="M204" s="31"/>
      <c r="N204" s="31"/>
      <c r="O204" s="31"/>
    </row>
    <row r="205" spans="1:15" ht="24.95" hidden="1" customHeight="1">
      <c r="A205" s="30"/>
      <c r="B205" s="30"/>
      <c r="C205" s="30" t="s">
        <v>446</v>
      </c>
      <c r="D205" s="27"/>
      <c r="E205" s="28" t="s">
        <v>2541</v>
      </c>
      <c r="F205" s="28" t="s">
        <v>2584</v>
      </c>
      <c r="G205" s="28" t="s">
        <v>2541</v>
      </c>
      <c r="H205" s="28" t="s">
        <v>2584</v>
      </c>
      <c r="I205" s="31"/>
      <c r="J205" s="30"/>
      <c r="K205" s="31"/>
      <c r="L205" s="31"/>
      <c r="M205" s="31"/>
      <c r="N205" s="31"/>
      <c r="O205" s="31"/>
    </row>
    <row r="206" spans="1:15">
      <c r="A206" s="29"/>
      <c r="B206" s="29"/>
      <c r="C206" s="29" t="s">
        <v>440</v>
      </c>
      <c r="D206" s="76"/>
      <c r="E206" s="22"/>
      <c r="F206" s="22"/>
      <c r="G206" s="22"/>
      <c r="H206" s="22"/>
      <c r="I206" s="22"/>
      <c r="J206" s="29"/>
      <c r="K206" s="22"/>
      <c r="L206" s="22"/>
      <c r="M206" s="22"/>
      <c r="N206" s="22"/>
      <c r="O206" s="22"/>
    </row>
    <row r="207" spans="1:15">
      <c r="A207" s="29"/>
      <c r="B207" s="29"/>
      <c r="C207" s="29"/>
      <c r="D207" s="82" t="s">
        <v>3715</v>
      </c>
      <c r="E207" s="87"/>
      <c r="F207" s="87"/>
      <c r="G207" s="87"/>
      <c r="H207" s="87"/>
      <c r="I207" s="22"/>
      <c r="J207" s="29"/>
      <c r="K207" s="22"/>
      <c r="L207" s="22"/>
      <c r="M207" s="22"/>
      <c r="N207" s="22"/>
      <c r="O207" s="22"/>
    </row>
    <row r="208" spans="1:15">
      <c r="A208" s="29" t="s">
        <v>489</v>
      </c>
      <c r="B208" s="29"/>
      <c r="C208" s="29"/>
      <c r="D208" s="142" t="s">
        <v>3716</v>
      </c>
      <c r="E208" s="146"/>
      <c r="F208" s="146"/>
      <c r="G208" s="146"/>
      <c r="H208" s="146"/>
      <c r="J208" s="29"/>
      <c r="K208" s="22"/>
      <c r="L208" s="22"/>
      <c r="M208" s="22"/>
      <c r="N208" s="22"/>
      <c r="O208" s="22"/>
    </row>
    <row r="209" spans="1:15">
      <c r="A209" s="29" t="s">
        <v>490</v>
      </c>
      <c r="B209" s="29"/>
      <c r="C209" s="29"/>
      <c r="D209" s="142" t="s">
        <v>3717</v>
      </c>
      <c r="E209" s="146"/>
      <c r="F209" s="146"/>
      <c r="G209" s="146"/>
      <c r="H209" s="146"/>
      <c r="J209" s="29"/>
      <c r="K209" s="22"/>
      <c r="L209" s="22"/>
      <c r="M209" s="22"/>
      <c r="N209" s="22"/>
      <c r="O209" s="22"/>
    </row>
    <row r="210" spans="1:15">
      <c r="A210" s="29" t="s">
        <v>491</v>
      </c>
      <c r="B210" s="29"/>
      <c r="C210" s="29"/>
      <c r="D210" s="142" t="s">
        <v>3718</v>
      </c>
      <c r="E210" s="146"/>
      <c r="F210" s="146"/>
      <c r="G210" s="146"/>
      <c r="H210" s="146"/>
      <c r="J210" s="29"/>
      <c r="K210" s="22"/>
      <c r="L210" s="22"/>
      <c r="M210" s="22"/>
      <c r="N210" s="22"/>
      <c r="O210" s="22"/>
    </row>
    <row r="211" spans="1:15">
      <c r="A211" s="29" t="s">
        <v>492</v>
      </c>
      <c r="B211" s="29"/>
      <c r="C211" s="29"/>
      <c r="D211" s="142" t="s">
        <v>3719</v>
      </c>
      <c r="E211" s="146"/>
      <c r="F211" s="146"/>
      <c r="G211" s="146"/>
      <c r="H211" s="146"/>
      <c r="J211" s="29"/>
      <c r="K211" s="22"/>
      <c r="L211" s="22"/>
      <c r="M211" s="22"/>
      <c r="N211" s="22"/>
      <c r="O211" s="22"/>
    </row>
    <row r="212" spans="1:15">
      <c r="A212" s="29" t="s">
        <v>493</v>
      </c>
      <c r="B212" s="29"/>
      <c r="C212" s="29"/>
      <c r="D212" s="142" t="s">
        <v>3720</v>
      </c>
      <c r="E212" s="151">
        <f>E208+E209-E210+E211</f>
        <v>0</v>
      </c>
      <c r="F212" s="151">
        <f>F208+F209-F210+F211</f>
        <v>0</v>
      </c>
      <c r="G212" s="151">
        <f>G208+G209-G210+G211</f>
        <v>0</v>
      </c>
      <c r="H212" s="151">
        <f>H208+H209-H210+H211</f>
        <v>0</v>
      </c>
      <c r="I212" s="57" t="s">
        <v>2654</v>
      </c>
      <c r="J212" s="29"/>
      <c r="K212" s="22"/>
      <c r="L212" s="22"/>
      <c r="M212" s="22"/>
      <c r="N212" s="22"/>
      <c r="O212" s="22"/>
    </row>
    <row r="213" spans="1:15" hidden="1">
      <c r="A213" s="29"/>
      <c r="B213" s="29"/>
      <c r="C213" s="29" t="s">
        <v>440</v>
      </c>
      <c r="D213" s="22"/>
      <c r="E213" s="22"/>
      <c r="F213" s="22"/>
      <c r="G213" s="22"/>
      <c r="H213" s="22"/>
      <c r="I213" s="22"/>
      <c r="J213" s="29"/>
      <c r="K213" s="22"/>
      <c r="L213" s="22"/>
      <c r="M213" s="22"/>
      <c r="N213" s="22"/>
      <c r="O213" s="22"/>
    </row>
    <row r="214" spans="1:15" hidden="1">
      <c r="A214" s="29"/>
      <c r="B214" s="29"/>
      <c r="C214" s="29" t="s">
        <v>460</v>
      </c>
      <c r="D214" s="29"/>
      <c r="E214" s="29"/>
      <c r="F214" s="29"/>
      <c r="G214" s="29"/>
      <c r="H214" s="29"/>
      <c r="I214" s="29"/>
      <c r="J214" s="29" t="s">
        <v>461</v>
      </c>
      <c r="K214" s="22"/>
      <c r="L214" s="22"/>
      <c r="M214" s="22"/>
      <c r="N214" s="22"/>
      <c r="O214" s="22"/>
    </row>
    <row r="215" spans="1:15" hidden="1">
      <c r="A215" s="22"/>
      <c r="B215" s="22"/>
      <c r="C215" s="22"/>
      <c r="D215" s="22"/>
      <c r="E215" s="22"/>
      <c r="F215" s="22"/>
      <c r="G215" s="22"/>
      <c r="H215" s="22"/>
      <c r="I215" s="22"/>
      <c r="J215" s="22"/>
      <c r="K215" s="22"/>
      <c r="L215" s="22"/>
    </row>
    <row r="216" spans="1:15" hidden="1">
      <c r="A216" s="22"/>
      <c r="B216" s="22"/>
      <c r="C216" s="22"/>
      <c r="D216" s="22"/>
      <c r="E216" s="22"/>
      <c r="F216" s="22"/>
      <c r="G216" s="22"/>
      <c r="H216" s="22"/>
      <c r="I216" s="22"/>
      <c r="J216" s="22"/>
      <c r="K216" s="22"/>
      <c r="L216" s="22"/>
    </row>
    <row r="217" spans="1:15" hidden="1">
      <c r="A217" s="22"/>
      <c r="B217" s="22"/>
      <c r="C217" s="22"/>
      <c r="D217" s="22"/>
      <c r="E217" s="22"/>
      <c r="F217" s="22"/>
      <c r="G217" s="22"/>
      <c r="H217" s="22"/>
      <c r="I217" s="22"/>
      <c r="J217" s="22"/>
      <c r="K217" s="22"/>
      <c r="L217" s="22"/>
    </row>
    <row r="218" spans="1:15" ht="30" customHeight="1">
      <c r="A218" s="29"/>
      <c r="B218" s="29" t="b">
        <v>0</v>
      </c>
      <c r="C218" s="34" t="s">
        <v>1609</v>
      </c>
      <c r="D218" s="29"/>
      <c r="E218" s="29"/>
      <c r="F218" s="29"/>
      <c r="G218" s="29"/>
      <c r="H218" s="29"/>
      <c r="I218" s="22"/>
      <c r="J218" s="22"/>
      <c r="K218" s="22"/>
      <c r="L218" s="22"/>
    </row>
    <row r="219" spans="1:15" hidden="1">
      <c r="A219" s="29"/>
      <c r="B219" s="29"/>
      <c r="C219" s="29"/>
      <c r="D219" s="29"/>
      <c r="E219" s="29"/>
      <c r="F219" s="29"/>
      <c r="G219" s="29"/>
      <c r="H219" s="29"/>
      <c r="I219" s="22"/>
      <c r="J219" s="22"/>
      <c r="K219" s="22"/>
      <c r="L219" s="22"/>
    </row>
    <row r="220" spans="1:15" hidden="1">
      <c r="A220" s="29"/>
      <c r="B220" s="29"/>
      <c r="C220" s="29"/>
      <c r="D220" s="29"/>
      <c r="E220" s="29" t="s">
        <v>494</v>
      </c>
      <c r="F220" s="29" t="s">
        <v>495</v>
      </c>
      <c r="G220" s="29"/>
      <c r="H220" s="29"/>
      <c r="I220" s="22"/>
      <c r="J220" s="22"/>
      <c r="K220" s="22"/>
      <c r="L220" s="22"/>
    </row>
    <row r="221" spans="1:15">
      <c r="A221" s="29"/>
      <c r="B221" s="29"/>
      <c r="C221" s="29" t="s">
        <v>438</v>
      </c>
      <c r="D221" s="29" t="s">
        <v>439</v>
      </c>
      <c r="E221" s="29"/>
      <c r="F221" s="29"/>
      <c r="G221" s="29" t="s">
        <v>440</v>
      </c>
      <c r="H221" s="29" t="s">
        <v>441</v>
      </c>
      <c r="I221" s="22"/>
      <c r="J221" s="22"/>
      <c r="K221" s="22"/>
      <c r="L221" s="22"/>
    </row>
    <row r="222" spans="1:15" ht="24.95" customHeight="1">
      <c r="A222" s="29"/>
      <c r="B222" s="29"/>
      <c r="C222" s="29" t="s">
        <v>442</v>
      </c>
      <c r="D222" s="24" t="s">
        <v>3012</v>
      </c>
      <c r="E222" s="73" t="s">
        <v>2633</v>
      </c>
      <c r="F222" s="73" t="s">
        <v>2634</v>
      </c>
      <c r="G222" s="22"/>
      <c r="H222" s="29"/>
      <c r="I222" s="22"/>
      <c r="J222" s="22"/>
      <c r="K222" s="22"/>
      <c r="L222" s="22"/>
    </row>
    <row r="223" spans="1:15" ht="29.25" customHeight="1">
      <c r="A223" s="30"/>
      <c r="B223" s="30"/>
      <c r="C223" s="30" t="s">
        <v>443</v>
      </c>
      <c r="D223" s="24"/>
      <c r="E223" s="26" t="str">
        <f>TEXT(DATE(MID(E225,7,4),MID(E225,4,2),MID(E225,1,2)),"dd/MM/yyyy")&amp;" - "&amp;TEXT(DATE(MID(E226,7,4),MID(E226,4,2),MID(E226,1,2)),"dd/MM/yyyy")</f>
        <v>01/04/2021 - 30/06/2021</v>
      </c>
      <c r="F223" s="26" t="str">
        <f>TEXT(DATE(MID(F225,7,4),MID(F225,4,2),MID(F225,1,2)),"dd/MM/yyyy")&amp;" - "&amp;TEXT(DATE(MID(F226,7,4),MID(F226,4,2),MID(F226,1,2)),"dd/MM/yyyy")</f>
        <v>01/04/2021 - 30/06/2021</v>
      </c>
      <c r="G223" s="31"/>
      <c r="H223" s="30"/>
      <c r="I223" s="31"/>
      <c r="J223" s="31"/>
      <c r="K223" s="31"/>
      <c r="L223" s="31"/>
    </row>
    <row r="224" spans="1:15" ht="24.95" customHeight="1">
      <c r="A224" s="30"/>
      <c r="B224" s="30"/>
      <c r="C224" s="30" t="s">
        <v>444</v>
      </c>
      <c r="D224" s="24"/>
      <c r="E224" s="26" t="str">
        <f>StartUp!$E$8</f>
        <v>JOD</v>
      </c>
      <c r="F224" s="26" t="str">
        <f>StartUp!$E$8</f>
        <v>JOD</v>
      </c>
      <c r="G224" s="31"/>
      <c r="H224" s="30"/>
      <c r="I224" s="31"/>
      <c r="J224" s="31"/>
      <c r="K224" s="31"/>
      <c r="L224" s="31"/>
    </row>
    <row r="225" spans="1:12" ht="24.95" hidden="1" customHeight="1">
      <c r="A225" s="30"/>
      <c r="B225" s="30"/>
      <c r="C225" s="30" t="s">
        <v>445</v>
      </c>
      <c r="D225" s="27"/>
      <c r="E225" s="28" t="str">
        <f>StartUp!$D$8</f>
        <v>01/04/2021</v>
      </c>
      <c r="F225" s="28" t="str">
        <f>StartUp!$D$8</f>
        <v>01/04/2021</v>
      </c>
      <c r="G225" s="31"/>
      <c r="H225" s="30"/>
      <c r="I225" s="31"/>
      <c r="J225" s="31"/>
      <c r="K225" s="31"/>
      <c r="L225" s="31"/>
    </row>
    <row r="226" spans="1:12" ht="24.95" hidden="1" customHeight="1">
      <c r="A226" s="30"/>
      <c r="B226" s="30"/>
      <c r="C226" s="30" t="s">
        <v>446</v>
      </c>
      <c r="D226" s="27"/>
      <c r="E226" s="28" t="str">
        <f>StartUp!$D$9</f>
        <v>30/06/2021</v>
      </c>
      <c r="F226" s="28" t="str">
        <f>StartUp!$D$9</f>
        <v>30/06/2021</v>
      </c>
      <c r="G226" s="31"/>
      <c r="H226" s="30"/>
      <c r="I226" s="31"/>
      <c r="J226" s="31"/>
      <c r="K226" s="31"/>
      <c r="L226" s="31"/>
    </row>
    <row r="227" spans="1:12">
      <c r="A227" s="29"/>
      <c r="B227" s="29"/>
      <c r="C227" s="29" t="s">
        <v>440</v>
      </c>
      <c r="D227" s="76"/>
      <c r="E227" s="22"/>
      <c r="F227" s="22"/>
      <c r="G227" s="22"/>
      <c r="H227" s="29"/>
      <c r="I227" s="22"/>
      <c r="J227" s="22"/>
      <c r="K227" s="22"/>
      <c r="L227" s="22"/>
    </row>
    <row r="228" spans="1:12">
      <c r="A228" s="29" t="s">
        <v>496</v>
      </c>
      <c r="B228" s="29"/>
      <c r="C228" s="29"/>
      <c r="D228" s="152" t="s">
        <v>3713</v>
      </c>
      <c r="E228" s="167"/>
      <c r="F228" s="167"/>
      <c r="H228" s="29"/>
      <c r="I228" s="22"/>
      <c r="J228" s="22"/>
      <c r="K228" s="22"/>
      <c r="L228" s="22"/>
    </row>
    <row r="229" spans="1:12">
      <c r="A229" s="29" t="s">
        <v>497</v>
      </c>
      <c r="B229" s="29"/>
      <c r="C229" s="29"/>
      <c r="D229" s="152" t="s">
        <v>3714</v>
      </c>
      <c r="E229" s="167"/>
      <c r="F229" s="167"/>
      <c r="H229" s="29"/>
      <c r="I229" s="22"/>
      <c r="J229" s="22"/>
      <c r="K229" s="22"/>
      <c r="L229" s="22"/>
    </row>
    <row r="230" spans="1:12">
      <c r="A230" s="29"/>
      <c r="B230" s="29"/>
      <c r="C230" s="29" t="s">
        <v>440</v>
      </c>
      <c r="D230" s="22"/>
      <c r="E230" s="22"/>
      <c r="F230" s="22"/>
      <c r="G230" s="22"/>
      <c r="H230" s="29"/>
      <c r="I230" s="22"/>
      <c r="J230" s="22"/>
      <c r="K230" s="22"/>
      <c r="L230" s="22"/>
    </row>
    <row r="231" spans="1:12">
      <c r="A231" s="29"/>
      <c r="B231" s="29"/>
      <c r="C231" s="29" t="s">
        <v>460</v>
      </c>
      <c r="D231" s="29"/>
      <c r="E231" s="29"/>
      <c r="F231" s="29"/>
      <c r="G231" s="29"/>
      <c r="H231" s="29" t="s">
        <v>461</v>
      </c>
      <c r="I231" s="22"/>
      <c r="J231" s="22"/>
      <c r="K231" s="22"/>
      <c r="L231" s="22"/>
    </row>
  </sheetData>
  <sheetProtection algorithmName="SHA-512" hashValue="nrgHx+ptwnyDU/t5odUQGVBmk80ahgQcY2/AfIszjTaW6Kn0mkr1Ii+4PCK65yE8hML4Omp/SBSfZbWJLNnWbQ==" saltValue="VkeXLU+p1kPtzy3nNR1EQA==" spinCount="100000" sheet="1" objects="1" scenarios="1" formatColumns="0" formatRows="0"/>
  <dataValidations count="1">
    <dataValidation type="custom" allowBlank="1" showInputMessage="1" showErrorMessage="1" error="Please enter a numeric value upto 2 decimal places only" sqref="E208:H212 E188:F191 E156:I156 E124:I124 E103:F107 E70:I70 E38:I38 E17:F21 E171:I171 E140:I140 E85:I85 E54:I54">
      <formula1>AND(ISNUMBER(E17),IF(ISERR(FIND(".",E17)),TRUE,IF(LEN(E17)-FIND(".",E17)&lt;=2,TRUE,FALSE)))</formula1>
    </dataValidation>
  </dataValidations>
  <hyperlinks>
    <hyperlink ref="A17" r:id="rId1"/>
    <hyperlink ref="E28" r:id="rId2"/>
    <hyperlink ref="E61" r:id="rId3"/>
    <hyperlink ref="A103" r:id="rId4"/>
    <hyperlink ref="A107" r:id="rId5" display="full_ifrs-cor_2017-03-09.xsd#ifrs-full_DeferredTaxLiabilities@http://www.jsc.gov.jo/xbrl/2017-12-31/lab-rol_dfsnp/ReportingPeriodEndLabel"/>
    <hyperlink ref="E114" r:id="rId6"/>
    <hyperlink ref="E147" r:id="rId7"/>
    <hyperlink ref="A188" r:id="rId8"/>
    <hyperlink ref="D37" tooltip="Edit" display="Edit Items attributable to deferred tax assets"/>
    <hyperlink ref="D123" tooltip="Edit" display="Edit Items attributable to deferred tax liabilities"/>
    <hyperlink ref="E162" r:id="rId9"/>
    <hyperlink ref="E130" r:id="rId10"/>
    <hyperlink ref="D139" tooltip="Edit" display="Edit Items attributable to deferred tax liabilities"/>
    <hyperlink ref="E76" r:id="rId11"/>
    <hyperlink ref="E44" r:id="rId12"/>
    <hyperlink ref="D53" tooltip="Edit" display="Edit Items attributable to deferred tax assets"/>
    <hyperlink ref="G21" tooltip="اظهار تفاصيل البند" display="اظهار تفاصيل البند"/>
    <hyperlink ref="G107" tooltip="اظهار تفاصيل البند" display="اظهار تفاصيل البند"/>
    <hyperlink ref="G191" tooltip="اظهار تفاصيل البند" display="اظهار تفاصيل البند"/>
    <hyperlink ref="I212" tooltip="اظهار تفاصيل البند" display="اظهار تفاصيل البند"/>
  </hyperlinks>
  <pageMargins left="0.7" right="0.7" top="0.75" bottom="0.75" header="0.3" footer="0.3"/>
  <drawing r:id="rId13"/>
  <legacyDrawing r:id="rId14"/>
  <controls>
    <mc:AlternateContent xmlns:mc="http://schemas.openxmlformats.org/markup-compatibility/2006">
      <mc:Choice Requires="x14">
        <control shapeId="9312" r:id="rId15" name="LegendBtn">
          <controlPr defaultSize="0" autoLine="0" r:id="rId16">
            <anchor>
              <from>
                <xdr:col>5</xdr:col>
                <xdr:colOff>476250</xdr:colOff>
                <xdr:row>0</xdr:row>
                <xdr:rowOff>123825</xdr:rowOff>
              </from>
              <to>
                <xdr:col>5</xdr:col>
                <xdr:colOff>1104900</xdr:colOff>
                <xdr:row>0</xdr:row>
                <xdr:rowOff>762000</xdr:rowOff>
              </to>
            </anchor>
          </controlPr>
        </control>
      </mc:Choice>
      <mc:Fallback>
        <control shapeId="9312" r:id="rId15" name="LegendBtn"/>
      </mc:Fallback>
    </mc:AlternateContent>
    <mc:AlternateContent xmlns:mc="http://schemas.openxmlformats.org/markup-compatibility/2006">
      <mc:Choice Requires="x14">
        <control shapeId="9311" r:id="rId17" name="HelpBtn">
          <controlPr defaultSize="0" autoLine="0" r:id="rId18">
            <anchor>
              <from>
                <xdr:col>4</xdr:col>
                <xdr:colOff>1162050</xdr:colOff>
                <xdr:row>0</xdr:row>
                <xdr:rowOff>123825</xdr:rowOff>
              </from>
              <to>
                <xdr:col>5</xdr:col>
                <xdr:colOff>285750</xdr:colOff>
                <xdr:row>0</xdr:row>
                <xdr:rowOff>762000</xdr:rowOff>
              </to>
            </anchor>
          </controlPr>
        </control>
      </mc:Choice>
      <mc:Fallback>
        <control shapeId="9311" r:id="rId17" name="HelpBtn"/>
      </mc:Fallback>
    </mc:AlternateContent>
    <mc:AlternateContent xmlns:mc="http://schemas.openxmlformats.org/markup-compatibility/2006">
      <mc:Choice Requires="x14">
        <control shapeId="9310" r:id="rId19" name="ToolboxBtn">
          <controlPr defaultSize="0" autoLine="0" r:id="rId20">
            <anchor>
              <from>
                <xdr:col>4</xdr:col>
                <xdr:colOff>333375</xdr:colOff>
                <xdr:row>0</xdr:row>
                <xdr:rowOff>123825</xdr:rowOff>
              </from>
              <to>
                <xdr:col>4</xdr:col>
                <xdr:colOff>971550</xdr:colOff>
                <xdr:row>0</xdr:row>
                <xdr:rowOff>762000</xdr:rowOff>
              </to>
            </anchor>
          </controlPr>
        </control>
      </mc:Choice>
      <mc:Fallback>
        <control shapeId="9310" r:id="rId19" name="ToolboxBtn"/>
      </mc:Fallback>
    </mc:AlternateContent>
    <mc:AlternateContent xmlns:mc="http://schemas.openxmlformats.org/markup-compatibility/2006">
      <mc:Choice Requires="x14">
        <control shapeId="9309" r:id="rId21" name="HomeBtn">
          <controlPr defaultSize="0" autoLine="0" r:id="rId22">
            <anchor>
              <from>
                <xdr:col>3</xdr:col>
                <xdr:colOff>2228850</xdr:colOff>
                <xdr:row>0</xdr:row>
                <xdr:rowOff>123825</xdr:rowOff>
              </from>
              <to>
                <xdr:col>4</xdr:col>
                <xdr:colOff>142875</xdr:colOff>
                <xdr:row>0</xdr:row>
                <xdr:rowOff>762000</xdr:rowOff>
              </to>
            </anchor>
          </controlPr>
        </control>
      </mc:Choice>
      <mc:Fallback>
        <control shapeId="9309" r:id="rId21" name="HomeBtn"/>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DZ100"/>
  <sheetViews>
    <sheetView showGridLines="0" rightToLeft="1" workbookViewId="0">
      <pane ySplit="2" topLeftCell="A15" activePane="bottomLeft" state="frozen"/>
      <selection pane="bottomLeft" activeCell="B15" sqref="B15"/>
    </sheetView>
  </sheetViews>
  <sheetFormatPr defaultRowHeight="15"/>
  <cols>
    <col min="1" max="1" width="3.7109375" customWidth="1"/>
    <col min="2" max="2" width="100.7109375" customWidth="1"/>
    <col min="3" max="9" width="2.7109375" customWidth="1"/>
  </cols>
  <sheetData>
    <row r="1" spans="1:130" ht="83.1" customHeight="1">
      <c r="A1" s="22"/>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c r="CD1" s="22"/>
      <c r="CE1" s="22"/>
      <c r="CF1" s="22"/>
      <c r="CG1" s="22"/>
      <c r="CH1" s="22"/>
      <c r="CI1" s="22"/>
      <c r="CJ1" s="22"/>
      <c r="CK1" s="22"/>
      <c r="CL1" s="22"/>
      <c r="CM1" s="22"/>
      <c r="CN1" s="22"/>
      <c r="CO1" s="22"/>
      <c r="CP1" s="22"/>
      <c r="CQ1" s="22"/>
      <c r="CR1" s="22"/>
      <c r="CS1" s="22"/>
      <c r="CT1" s="22"/>
      <c r="CU1" s="22"/>
      <c r="CV1" s="22"/>
      <c r="CW1" s="22"/>
      <c r="CX1" s="22"/>
      <c r="CY1" s="22"/>
      <c r="CZ1" s="22"/>
      <c r="DA1" s="22"/>
      <c r="DB1" s="22"/>
      <c r="DC1" s="22"/>
      <c r="DD1" s="22"/>
      <c r="DE1" s="22"/>
      <c r="DF1" s="22"/>
      <c r="DG1" s="22"/>
      <c r="DH1" s="22"/>
      <c r="DI1" s="22"/>
      <c r="DJ1" s="22"/>
      <c r="DK1" s="22"/>
      <c r="DL1" s="22"/>
      <c r="DM1" s="22"/>
      <c r="DN1" s="22"/>
      <c r="DO1" s="22"/>
      <c r="DP1" s="22"/>
      <c r="DQ1" s="22"/>
      <c r="DR1" s="22"/>
      <c r="DS1" s="22"/>
      <c r="DT1" s="22"/>
      <c r="DU1" s="22"/>
      <c r="DV1" s="22"/>
      <c r="DW1" s="22"/>
      <c r="DX1" s="22"/>
      <c r="DY1" s="22"/>
      <c r="DZ1" s="22"/>
    </row>
    <row r="2" spans="1:130" ht="24.95" customHeight="1">
      <c r="A2" s="74"/>
      <c r="B2" s="75" t="s">
        <v>2607</v>
      </c>
      <c r="C2" s="74"/>
      <c r="D2" s="74"/>
      <c r="E2" s="74"/>
      <c r="F2" s="74"/>
      <c r="G2" s="74"/>
      <c r="H2" s="74"/>
      <c r="I2" s="54"/>
      <c r="J2" s="54"/>
      <c r="K2" s="54"/>
      <c r="L2" s="54"/>
      <c r="M2" s="54"/>
      <c r="N2" s="54"/>
      <c r="O2" s="54"/>
      <c r="P2" s="54"/>
      <c r="Q2" s="54"/>
      <c r="R2" s="54"/>
      <c r="S2" s="54"/>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4"/>
      <c r="BD2" s="54"/>
      <c r="BE2" s="54"/>
      <c r="BF2" s="54"/>
      <c r="BG2" s="54"/>
      <c r="BH2" s="54"/>
      <c r="BI2" s="54"/>
      <c r="BJ2" s="54"/>
      <c r="BK2" s="54"/>
      <c r="BL2" s="54"/>
      <c r="BM2" s="54"/>
      <c r="BN2" s="54"/>
      <c r="BO2" s="54"/>
      <c r="BP2" s="54"/>
      <c r="BQ2" s="54"/>
      <c r="BR2" s="54"/>
      <c r="BS2" s="54"/>
      <c r="BT2" s="54"/>
      <c r="BU2" s="54"/>
      <c r="BV2" s="54"/>
      <c r="BW2" s="54"/>
      <c r="BX2" s="54"/>
      <c r="BY2" s="54"/>
      <c r="BZ2" s="54"/>
      <c r="CA2" s="54"/>
      <c r="CB2" s="54"/>
      <c r="CC2" s="54"/>
      <c r="CD2" s="54"/>
      <c r="CE2" s="54"/>
      <c r="CF2" s="54"/>
      <c r="CG2" s="54"/>
      <c r="CH2" s="54"/>
      <c r="CI2" s="54"/>
      <c r="CJ2" s="54"/>
      <c r="CK2" s="54"/>
      <c r="CL2" s="54"/>
      <c r="CM2" s="54"/>
      <c r="CN2" s="54"/>
      <c r="CO2" s="54"/>
      <c r="CP2" s="54"/>
      <c r="CQ2" s="54"/>
      <c r="CR2" s="54"/>
      <c r="CS2" s="54"/>
      <c r="CT2" s="54"/>
      <c r="CU2" s="54"/>
      <c r="CV2" s="54"/>
      <c r="CW2" s="54"/>
      <c r="CX2" s="54"/>
      <c r="CY2" s="54"/>
      <c r="CZ2" s="54"/>
      <c r="DA2" s="54"/>
      <c r="DB2" s="54"/>
      <c r="DC2" s="54"/>
      <c r="DD2" s="54"/>
      <c r="DE2" s="54"/>
      <c r="DF2" s="54"/>
      <c r="DG2" s="54"/>
      <c r="DH2" s="54"/>
      <c r="DI2" s="54"/>
      <c r="DJ2" s="54"/>
      <c r="DK2" s="54"/>
      <c r="DL2" s="54"/>
      <c r="DM2" s="54"/>
      <c r="DN2" s="54"/>
      <c r="DO2" s="54"/>
      <c r="DP2" s="54"/>
      <c r="DQ2" s="54"/>
      <c r="DR2" s="54"/>
      <c r="DS2" s="54"/>
      <c r="DT2" s="54"/>
      <c r="DU2" s="54"/>
      <c r="DV2" s="54"/>
      <c r="DW2" s="54"/>
      <c r="DX2" s="54"/>
      <c r="DY2" s="54"/>
      <c r="DZ2" s="54"/>
    </row>
    <row r="3" spans="1:130">
      <c r="A3" s="76"/>
      <c r="B3" s="77" t="s">
        <v>2602</v>
      </c>
      <c r="C3" s="76"/>
      <c r="D3" s="76"/>
      <c r="E3" s="76"/>
      <c r="F3" s="76"/>
      <c r="G3" s="76"/>
      <c r="H3" s="76"/>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c r="BX3" s="22"/>
      <c r="BY3" s="22"/>
      <c r="BZ3" s="22"/>
      <c r="CA3" s="22"/>
      <c r="CB3" s="22"/>
      <c r="CC3" s="22"/>
      <c r="CD3" s="22"/>
      <c r="CE3" s="22"/>
      <c r="CF3" s="22"/>
      <c r="CG3" s="22"/>
      <c r="CH3" s="22"/>
      <c r="CI3" s="22"/>
      <c r="CJ3" s="22"/>
      <c r="CK3" s="22"/>
      <c r="CL3" s="22"/>
      <c r="CM3" s="22"/>
      <c r="CN3" s="22"/>
      <c r="CO3" s="22"/>
      <c r="CP3" s="22"/>
      <c r="CQ3" s="22"/>
      <c r="CR3" s="22"/>
      <c r="CS3" s="22"/>
      <c r="CT3" s="22"/>
      <c r="CU3" s="22"/>
      <c r="CV3" s="22"/>
      <c r="CW3" s="22"/>
      <c r="CX3" s="22"/>
      <c r="CY3" s="22"/>
      <c r="CZ3" s="22"/>
      <c r="DA3" s="22"/>
      <c r="DB3" s="22"/>
      <c r="DC3" s="22"/>
      <c r="DD3" s="22"/>
      <c r="DE3" s="22"/>
      <c r="DF3" s="22"/>
      <c r="DG3" s="22"/>
      <c r="DH3" s="22"/>
      <c r="DI3" s="22"/>
      <c r="DJ3" s="22"/>
      <c r="DK3" s="22"/>
      <c r="DL3" s="22"/>
      <c r="DM3" s="22"/>
      <c r="DN3" s="22"/>
      <c r="DO3" s="22"/>
      <c r="DP3" s="22"/>
      <c r="DQ3" s="22"/>
      <c r="DR3" s="22"/>
      <c r="DS3" s="22"/>
      <c r="DT3" s="22"/>
      <c r="DU3" s="22"/>
      <c r="DV3" s="22"/>
      <c r="DW3" s="22"/>
      <c r="DX3" s="22"/>
      <c r="DY3" s="22"/>
      <c r="DZ3" s="22"/>
    </row>
    <row r="4" spans="1:130" ht="39.950000000000003" customHeight="1">
      <c r="A4" s="76"/>
      <c r="B4" s="78" t="s">
        <v>2467</v>
      </c>
      <c r="C4" s="76"/>
      <c r="D4" s="76"/>
      <c r="E4" s="76"/>
      <c r="F4" s="76"/>
      <c r="G4" s="76"/>
      <c r="H4" s="76"/>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c r="BX4" s="22"/>
      <c r="BY4" s="22"/>
      <c r="BZ4" s="22"/>
      <c r="CA4" s="22"/>
      <c r="CB4" s="22"/>
      <c r="CC4" s="22"/>
      <c r="CD4" s="22"/>
      <c r="CE4" s="22"/>
      <c r="CF4" s="22"/>
      <c r="CG4" s="22"/>
      <c r="CH4" s="22"/>
      <c r="CI4" s="22"/>
      <c r="CJ4" s="22"/>
      <c r="CK4" s="22"/>
      <c r="CL4" s="22"/>
      <c r="CM4" s="22"/>
      <c r="CN4" s="22"/>
      <c r="CO4" s="22"/>
      <c r="CP4" s="22"/>
      <c r="CQ4" s="22"/>
      <c r="CR4" s="22"/>
      <c r="CS4" s="22"/>
      <c r="CT4" s="22"/>
      <c r="CU4" s="22"/>
      <c r="CV4" s="22"/>
      <c r="CW4" s="22"/>
      <c r="CX4" s="22"/>
      <c r="CY4" s="22"/>
      <c r="CZ4" s="22"/>
      <c r="DA4" s="22"/>
      <c r="DB4" s="22"/>
      <c r="DC4" s="22"/>
      <c r="DD4" s="22"/>
      <c r="DE4" s="22"/>
      <c r="DF4" s="22"/>
      <c r="DG4" s="22"/>
      <c r="DH4" s="22"/>
      <c r="DI4" s="22"/>
      <c r="DJ4" s="22"/>
      <c r="DK4" s="22"/>
      <c r="DL4" s="22"/>
      <c r="DM4" s="22"/>
      <c r="DN4" s="22"/>
      <c r="DO4" s="22"/>
      <c r="DP4" s="22"/>
      <c r="DQ4" s="22"/>
      <c r="DR4" s="22"/>
      <c r="DS4" s="22"/>
      <c r="DT4" s="22"/>
      <c r="DU4" s="22"/>
      <c r="DV4" s="22"/>
      <c r="DW4" s="22"/>
      <c r="DX4" s="22"/>
      <c r="DY4" s="22"/>
      <c r="DZ4" s="22"/>
    </row>
    <row r="5" spans="1:130">
      <c r="A5" s="79"/>
      <c r="B5" s="80" t="s">
        <v>2603</v>
      </c>
      <c r="C5" s="79"/>
      <c r="D5" s="79"/>
      <c r="E5" s="79"/>
      <c r="F5" s="79"/>
      <c r="G5" s="79"/>
      <c r="H5" s="79"/>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c r="CV5" s="35"/>
      <c r="CW5" s="35"/>
      <c r="CX5" s="35"/>
      <c r="CY5" s="35"/>
      <c r="CZ5" s="35"/>
      <c r="DA5" s="35"/>
      <c r="DB5" s="35"/>
      <c r="DC5" s="35"/>
      <c r="DD5" s="35"/>
      <c r="DE5" s="35"/>
      <c r="DF5" s="35"/>
      <c r="DG5" s="35"/>
      <c r="DH5" s="35"/>
      <c r="DI5" s="35"/>
      <c r="DJ5" s="35"/>
      <c r="DK5" s="35"/>
      <c r="DL5" s="35"/>
      <c r="DM5" s="35"/>
      <c r="DN5" s="35"/>
      <c r="DO5" s="35"/>
      <c r="DP5" s="35"/>
      <c r="DQ5" s="35"/>
      <c r="DR5" s="35"/>
      <c r="DS5" s="35"/>
      <c r="DT5" s="35"/>
      <c r="DU5" s="35"/>
      <c r="DV5" s="35"/>
      <c r="DW5" s="35"/>
      <c r="DX5" s="35"/>
      <c r="DY5" s="35"/>
      <c r="DZ5" s="35"/>
    </row>
    <row r="6" spans="1:130">
      <c r="A6" s="79"/>
      <c r="B6" s="81" t="s">
        <v>2586</v>
      </c>
      <c r="C6" s="79"/>
      <c r="D6" s="79"/>
      <c r="E6" s="79"/>
      <c r="F6" s="79"/>
      <c r="G6" s="79"/>
      <c r="H6" s="79"/>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c r="CV6" s="35"/>
      <c r="CW6" s="35"/>
      <c r="CX6" s="35"/>
      <c r="CY6" s="35"/>
      <c r="CZ6" s="35"/>
      <c r="DA6" s="35"/>
      <c r="DB6" s="35"/>
      <c r="DC6" s="35"/>
      <c r="DD6" s="35"/>
      <c r="DE6" s="35"/>
      <c r="DF6" s="35"/>
      <c r="DG6" s="35"/>
      <c r="DH6" s="35"/>
      <c r="DI6" s="35"/>
      <c r="DJ6" s="35"/>
      <c r="DK6" s="35"/>
      <c r="DL6" s="35"/>
      <c r="DM6" s="35"/>
      <c r="DN6" s="35"/>
      <c r="DO6" s="35"/>
      <c r="DP6" s="35"/>
      <c r="DQ6" s="35"/>
      <c r="DR6" s="35"/>
      <c r="DS6" s="35"/>
      <c r="DT6" s="35"/>
      <c r="DU6" s="35"/>
      <c r="DV6" s="35"/>
      <c r="DW6" s="35"/>
      <c r="DX6" s="35"/>
      <c r="DY6" s="35"/>
      <c r="DZ6" s="35"/>
    </row>
    <row r="7" spans="1:130">
      <c r="A7" s="79"/>
      <c r="B7" s="79"/>
      <c r="C7" s="79"/>
      <c r="D7" s="79"/>
      <c r="E7" s="79"/>
      <c r="F7" s="79"/>
      <c r="G7" s="79"/>
      <c r="H7" s="79"/>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c r="CV7" s="35"/>
      <c r="CW7" s="35"/>
      <c r="CX7" s="35"/>
      <c r="CY7" s="35"/>
      <c r="CZ7" s="35"/>
      <c r="DA7" s="35"/>
      <c r="DB7" s="35"/>
      <c r="DC7" s="35"/>
      <c r="DD7" s="35"/>
      <c r="DE7" s="35"/>
      <c r="DF7" s="35"/>
      <c r="DG7" s="35"/>
      <c r="DH7" s="35"/>
      <c r="DI7" s="35"/>
      <c r="DJ7" s="35"/>
      <c r="DK7" s="35"/>
      <c r="DL7" s="35"/>
      <c r="DM7" s="35"/>
      <c r="DN7" s="35"/>
      <c r="DO7" s="35"/>
      <c r="DP7" s="35"/>
      <c r="DQ7" s="35"/>
      <c r="DR7" s="35"/>
      <c r="DS7" s="35"/>
      <c r="DT7" s="35"/>
      <c r="DU7" s="35"/>
      <c r="DV7" s="35"/>
      <c r="DW7" s="35"/>
      <c r="DX7" s="35"/>
      <c r="DY7" s="35"/>
      <c r="DZ7" s="35"/>
    </row>
    <row r="8" spans="1:130">
      <c r="A8" s="79"/>
      <c r="B8" s="80" t="s">
        <v>2604</v>
      </c>
      <c r="C8" s="79"/>
      <c r="D8" s="79"/>
      <c r="E8" s="79"/>
      <c r="F8" s="79"/>
      <c r="G8" s="79"/>
      <c r="H8" s="79"/>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c r="CV8" s="35"/>
      <c r="CW8" s="35"/>
      <c r="CX8" s="35"/>
      <c r="CY8" s="35"/>
      <c r="CZ8" s="35"/>
      <c r="DA8" s="35"/>
      <c r="DB8" s="35"/>
      <c r="DC8" s="35"/>
      <c r="DD8" s="35"/>
      <c r="DE8" s="35"/>
      <c r="DF8" s="35"/>
      <c r="DG8" s="35"/>
      <c r="DH8" s="35"/>
      <c r="DI8" s="35"/>
      <c r="DJ8" s="35"/>
      <c r="DK8" s="35"/>
      <c r="DL8" s="35"/>
      <c r="DM8" s="35"/>
      <c r="DN8" s="35"/>
      <c r="DO8" s="35"/>
      <c r="DP8" s="35"/>
      <c r="DQ8" s="35"/>
      <c r="DR8" s="35"/>
      <c r="DS8" s="35"/>
      <c r="DT8" s="35"/>
      <c r="DU8" s="35"/>
      <c r="DV8" s="35"/>
      <c r="DW8" s="35"/>
      <c r="DX8" s="35"/>
      <c r="DY8" s="35"/>
      <c r="DZ8" s="35"/>
    </row>
    <row r="9" spans="1:130">
      <c r="A9" s="79"/>
      <c r="B9" s="81" t="s">
        <v>2587</v>
      </c>
      <c r="C9" s="79"/>
      <c r="D9" s="79"/>
      <c r="E9" s="79"/>
      <c r="F9" s="79"/>
      <c r="G9" s="79"/>
      <c r="H9" s="79"/>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5"/>
      <c r="CS9" s="35"/>
      <c r="CT9" s="35"/>
      <c r="CU9" s="35"/>
      <c r="CV9" s="35"/>
      <c r="CW9" s="35"/>
      <c r="CX9" s="35"/>
      <c r="CY9" s="35"/>
      <c r="CZ9" s="35"/>
      <c r="DA9" s="35"/>
      <c r="DB9" s="35"/>
      <c r="DC9" s="35"/>
      <c r="DD9" s="35"/>
      <c r="DE9" s="35"/>
      <c r="DF9" s="35"/>
      <c r="DG9" s="35"/>
      <c r="DH9" s="35"/>
      <c r="DI9" s="35"/>
      <c r="DJ9" s="35"/>
      <c r="DK9" s="35"/>
      <c r="DL9" s="35"/>
      <c r="DM9" s="35"/>
      <c r="DN9" s="35"/>
      <c r="DO9" s="35"/>
      <c r="DP9" s="35"/>
      <c r="DQ9" s="35"/>
      <c r="DR9" s="35"/>
      <c r="DS9" s="35"/>
      <c r="DT9" s="35"/>
      <c r="DU9" s="35"/>
      <c r="DV9" s="35"/>
      <c r="DW9" s="35"/>
      <c r="DX9" s="35"/>
      <c r="DY9" s="35"/>
      <c r="DZ9" s="35"/>
    </row>
    <row r="10" spans="1:130">
      <c r="A10" s="79"/>
      <c r="B10" s="79"/>
      <c r="C10" s="79"/>
      <c r="D10" s="79"/>
      <c r="E10" s="79"/>
      <c r="F10" s="79"/>
      <c r="G10" s="79"/>
      <c r="H10" s="79"/>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row>
    <row r="11" spans="1:130">
      <c r="A11" s="79"/>
      <c r="B11" s="80" t="s">
        <v>2605</v>
      </c>
      <c r="C11" s="79"/>
      <c r="D11" s="79"/>
      <c r="E11" s="79"/>
      <c r="F11" s="79"/>
      <c r="G11" s="79"/>
      <c r="H11" s="79"/>
      <c r="I11" s="35"/>
      <c r="J11" s="35"/>
      <c r="K11" s="35"/>
      <c r="L11" s="35"/>
      <c r="M11" s="35"/>
      <c r="N11" s="35"/>
      <c r="O11" s="35"/>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row>
    <row r="12" spans="1:130">
      <c r="A12" s="79"/>
      <c r="B12" s="81" t="s">
        <v>2588</v>
      </c>
      <c r="C12" s="79"/>
      <c r="D12" s="79"/>
      <c r="E12" s="79"/>
      <c r="F12" s="79"/>
      <c r="G12" s="79"/>
      <c r="H12" s="79"/>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row>
    <row r="13" spans="1:130">
      <c r="A13" s="79"/>
      <c r="B13" s="81" t="s">
        <v>2589</v>
      </c>
      <c r="C13" s="79"/>
      <c r="D13" s="79"/>
      <c r="E13" s="79"/>
      <c r="F13" s="79"/>
      <c r="G13" s="79"/>
      <c r="H13" s="79"/>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row>
    <row r="14" spans="1:130">
      <c r="A14" s="79"/>
      <c r="B14" s="81" t="s">
        <v>2590</v>
      </c>
      <c r="C14" s="79"/>
      <c r="D14" s="79"/>
      <c r="E14" s="79"/>
      <c r="F14" s="79"/>
      <c r="G14" s="79"/>
      <c r="H14" s="79"/>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row>
    <row r="15" spans="1:130">
      <c r="A15" s="79"/>
      <c r="B15" s="81" t="s">
        <v>2591</v>
      </c>
      <c r="C15" s="79"/>
      <c r="D15" s="79"/>
      <c r="E15" s="79"/>
      <c r="F15" s="79"/>
      <c r="G15" s="79"/>
      <c r="H15" s="79"/>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row>
    <row r="16" spans="1:130">
      <c r="A16" s="79"/>
      <c r="B16" s="81" t="s">
        <v>2592</v>
      </c>
      <c r="C16" s="79"/>
      <c r="D16" s="79"/>
      <c r="E16" s="79"/>
      <c r="F16" s="79"/>
      <c r="G16" s="79"/>
      <c r="H16" s="79"/>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row>
    <row r="17" spans="1:130">
      <c r="A17" s="79"/>
      <c r="B17" s="79"/>
      <c r="C17" s="79"/>
      <c r="D17" s="79"/>
      <c r="E17" s="79"/>
      <c r="F17" s="79"/>
      <c r="G17" s="79"/>
      <c r="H17" s="79"/>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row>
    <row r="18" spans="1:130">
      <c r="A18" s="79"/>
      <c r="B18" s="80" t="s">
        <v>2606</v>
      </c>
      <c r="C18" s="79"/>
      <c r="D18" s="79"/>
      <c r="E18" s="79"/>
      <c r="F18" s="79"/>
      <c r="G18" s="79"/>
      <c r="H18" s="79"/>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row>
    <row r="19" spans="1:130">
      <c r="A19" s="79"/>
      <c r="B19" s="81" t="s">
        <v>2593</v>
      </c>
      <c r="C19" s="79"/>
      <c r="D19" s="79"/>
      <c r="E19" s="79"/>
      <c r="F19" s="79"/>
      <c r="G19" s="79"/>
      <c r="H19" s="79"/>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c r="DL19" s="35"/>
      <c r="DM19" s="35"/>
      <c r="DN19" s="35"/>
      <c r="DO19" s="35"/>
      <c r="DP19" s="35"/>
      <c r="DQ19" s="35"/>
      <c r="DR19" s="35"/>
      <c r="DS19" s="35"/>
      <c r="DT19" s="35"/>
      <c r="DU19" s="35"/>
      <c r="DV19" s="35"/>
      <c r="DW19" s="35"/>
      <c r="DX19" s="35"/>
      <c r="DY19" s="35"/>
      <c r="DZ19" s="35"/>
    </row>
    <row r="20" spans="1:130">
      <c r="A20" s="79"/>
      <c r="B20" s="81" t="s">
        <v>2594</v>
      </c>
      <c r="C20" s="79"/>
      <c r="D20" s="79"/>
      <c r="E20" s="79"/>
      <c r="F20" s="79"/>
      <c r="G20" s="79"/>
      <c r="H20" s="79"/>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c r="CV20" s="35"/>
      <c r="CW20" s="35"/>
      <c r="CX20" s="35"/>
      <c r="CY20" s="35"/>
      <c r="CZ20" s="35"/>
      <c r="DA20" s="35"/>
      <c r="DB20" s="35"/>
      <c r="DC20" s="35"/>
      <c r="DD20" s="35"/>
      <c r="DE20" s="35"/>
      <c r="DF20" s="35"/>
      <c r="DG20" s="35"/>
      <c r="DH20" s="35"/>
      <c r="DI20" s="35"/>
      <c r="DJ20" s="35"/>
      <c r="DK20" s="35"/>
      <c r="DL20" s="35"/>
      <c r="DM20" s="35"/>
      <c r="DN20" s="35"/>
      <c r="DO20" s="35"/>
      <c r="DP20" s="35"/>
      <c r="DQ20" s="35"/>
      <c r="DR20" s="35"/>
      <c r="DS20" s="35"/>
      <c r="DT20" s="35"/>
      <c r="DU20" s="35"/>
      <c r="DV20" s="35"/>
      <c r="DW20" s="35"/>
      <c r="DX20" s="35"/>
      <c r="DY20" s="35"/>
      <c r="DZ20" s="35"/>
    </row>
    <row r="21" spans="1:130">
      <c r="A21" s="79"/>
      <c r="B21" s="81" t="s">
        <v>2595</v>
      </c>
      <c r="C21" s="79"/>
      <c r="D21" s="79"/>
      <c r="E21" s="79"/>
      <c r="F21" s="79"/>
      <c r="G21" s="79"/>
      <c r="H21" s="79"/>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c r="CV21" s="35"/>
      <c r="CW21" s="35"/>
      <c r="CX21" s="35"/>
      <c r="CY21" s="35"/>
      <c r="CZ21" s="35"/>
      <c r="DA21" s="35"/>
      <c r="DB21" s="35"/>
      <c r="DC21" s="35"/>
      <c r="DD21" s="35"/>
      <c r="DE21" s="35"/>
      <c r="DF21" s="35"/>
      <c r="DG21" s="35"/>
      <c r="DH21" s="35"/>
      <c r="DI21" s="35"/>
      <c r="DJ21" s="35"/>
      <c r="DK21" s="35"/>
      <c r="DL21" s="35"/>
      <c r="DM21" s="35"/>
      <c r="DN21" s="35"/>
      <c r="DO21" s="35"/>
      <c r="DP21" s="35"/>
      <c r="DQ21" s="35"/>
      <c r="DR21" s="35"/>
      <c r="DS21" s="35"/>
      <c r="DT21" s="35"/>
      <c r="DU21" s="35"/>
      <c r="DV21" s="35"/>
      <c r="DW21" s="35"/>
      <c r="DX21" s="35"/>
      <c r="DY21" s="35"/>
      <c r="DZ21" s="35"/>
    </row>
    <row r="22" spans="1:130">
      <c r="A22" s="79"/>
      <c r="B22" s="81" t="s">
        <v>2596</v>
      </c>
      <c r="C22" s="79"/>
      <c r="D22" s="79"/>
      <c r="E22" s="79"/>
      <c r="F22" s="79"/>
      <c r="G22" s="79"/>
      <c r="H22" s="79"/>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c r="CV22" s="35"/>
      <c r="CW22" s="35"/>
      <c r="CX22" s="35"/>
      <c r="CY22" s="35"/>
      <c r="CZ22" s="35"/>
      <c r="DA22" s="35"/>
      <c r="DB22" s="35"/>
      <c r="DC22" s="35"/>
      <c r="DD22" s="35"/>
      <c r="DE22" s="35"/>
      <c r="DF22" s="35"/>
      <c r="DG22" s="35"/>
      <c r="DH22" s="35"/>
      <c r="DI22" s="35"/>
      <c r="DJ22" s="35"/>
      <c r="DK22" s="35"/>
      <c r="DL22" s="35"/>
      <c r="DM22" s="35"/>
      <c r="DN22" s="35"/>
      <c r="DO22" s="35"/>
      <c r="DP22" s="35"/>
      <c r="DQ22" s="35"/>
      <c r="DR22" s="35"/>
      <c r="DS22" s="35"/>
      <c r="DT22" s="35"/>
      <c r="DU22" s="35"/>
      <c r="DV22" s="35"/>
      <c r="DW22" s="35"/>
      <c r="DX22" s="35"/>
      <c r="DY22" s="35"/>
      <c r="DZ22" s="35"/>
    </row>
    <row r="23" spans="1:130">
      <c r="A23" s="79"/>
      <c r="B23" s="81" t="s">
        <v>2597</v>
      </c>
      <c r="C23" s="79"/>
      <c r="D23" s="79"/>
      <c r="E23" s="79"/>
      <c r="F23" s="79"/>
      <c r="G23" s="79"/>
      <c r="H23" s="79"/>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c r="CV23" s="35"/>
      <c r="CW23" s="35"/>
      <c r="CX23" s="35"/>
      <c r="CY23" s="35"/>
      <c r="CZ23" s="35"/>
      <c r="DA23" s="35"/>
      <c r="DB23" s="35"/>
      <c r="DC23" s="35"/>
      <c r="DD23" s="35"/>
      <c r="DE23" s="35"/>
      <c r="DF23" s="35"/>
      <c r="DG23" s="35"/>
      <c r="DH23" s="35"/>
      <c r="DI23" s="35"/>
      <c r="DJ23" s="35"/>
      <c r="DK23" s="35"/>
      <c r="DL23" s="35"/>
      <c r="DM23" s="35"/>
      <c r="DN23" s="35"/>
      <c r="DO23" s="35"/>
      <c r="DP23" s="35"/>
      <c r="DQ23" s="35"/>
      <c r="DR23" s="35"/>
      <c r="DS23" s="35"/>
      <c r="DT23" s="35"/>
      <c r="DU23" s="35"/>
      <c r="DV23" s="35"/>
      <c r="DW23" s="35"/>
      <c r="DX23" s="35"/>
      <c r="DY23" s="35"/>
      <c r="DZ23" s="35"/>
    </row>
    <row r="24" spans="1:130">
      <c r="A24" s="79"/>
      <c r="B24" s="81" t="s">
        <v>2598</v>
      </c>
      <c r="C24" s="79"/>
      <c r="D24" s="79"/>
      <c r="E24" s="79"/>
      <c r="F24" s="79"/>
      <c r="G24" s="79"/>
      <c r="H24" s="79"/>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c r="DS24" s="35"/>
      <c r="DT24" s="35"/>
      <c r="DU24" s="35"/>
      <c r="DV24" s="35"/>
      <c r="DW24" s="35"/>
      <c r="DX24" s="35"/>
      <c r="DY24" s="35"/>
      <c r="DZ24" s="35"/>
    </row>
    <row r="25" spans="1:130">
      <c r="A25" s="79"/>
      <c r="B25" s="81" t="s">
        <v>2599</v>
      </c>
      <c r="C25" s="79"/>
      <c r="D25" s="79"/>
      <c r="E25" s="79"/>
      <c r="F25" s="79"/>
      <c r="G25" s="79"/>
      <c r="H25" s="79"/>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c r="CV25" s="35"/>
      <c r="CW25" s="35"/>
      <c r="CX25" s="35"/>
      <c r="CY25" s="35"/>
      <c r="CZ25" s="35"/>
      <c r="DA25" s="35"/>
      <c r="DB25" s="35"/>
      <c r="DC25" s="35"/>
      <c r="DD25" s="35"/>
      <c r="DE25" s="35"/>
      <c r="DF25" s="35"/>
      <c r="DG25" s="35"/>
      <c r="DH25" s="35"/>
      <c r="DI25" s="35"/>
      <c r="DJ25" s="35"/>
      <c r="DK25" s="35"/>
      <c r="DL25" s="35"/>
      <c r="DM25" s="35"/>
      <c r="DN25" s="35"/>
      <c r="DO25" s="35"/>
      <c r="DP25" s="35"/>
      <c r="DQ25" s="35"/>
      <c r="DR25" s="35"/>
      <c r="DS25" s="35"/>
      <c r="DT25" s="35"/>
      <c r="DU25" s="35"/>
      <c r="DV25" s="35"/>
      <c r="DW25" s="35"/>
      <c r="DX25" s="35"/>
      <c r="DY25" s="35"/>
      <c r="DZ25" s="35"/>
    </row>
    <row r="26" spans="1:130">
      <c r="A26" s="79"/>
      <c r="B26" s="81" t="s">
        <v>2600</v>
      </c>
      <c r="C26" s="79"/>
      <c r="D26" s="79"/>
      <c r="E26" s="79"/>
      <c r="F26" s="79"/>
      <c r="G26" s="79"/>
      <c r="H26" s="79"/>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row>
    <row r="27" spans="1:130">
      <c r="A27" s="79"/>
      <c r="B27" s="81" t="s">
        <v>2601</v>
      </c>
      <c r="C27" s="79"/>
      <c r="D27" s="79"/>
      <c r="E27" s="79"/>
      <c r="F27" s="79"/>
      <c r="G27" s="79"/>
      <c r="H27" s="79"/>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row>
    <row r="28" spans="1:130">
      <c r="A28" s="79"/>
      <c r="B28" s="79"/>
      <c r="C28" s="79"/>
      <c r="D28" s="79"/>
      <c r="E28" s="79"/>
      <c r="F28" s="79"/>
      <c r="G28" s="79"/>
      <c r="H28" s="79"/>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row>
    <row r="29" spans="1:130">
      <c r="A29" s="79"/>
      <c r="B29" s="79"/>
      <c r="C29" s="79"/>
      <c r="D29" s="79"/>
      <c r="E29" s="79"/>
      <c r="F29" s="79"/>
      <c r="G29" s="79"/>
      <c r="H29" s="79"/>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5"/>
      <c r="CL29" s="35"/>
      <c r="CM29" s="35"/>
      <c r="CN29" s="35"/>
      <c r="CO29" s="35"/>
      <c r="CP29" s="35"/>
      <c r="CQ29" s="35"/>
      <c r="CR29" s="35"/>
      <c r="CS29" s="35"/>
      <c r="CT29" s="35"/>
      <c r="CU29" s="35"/>
      <c r="CV29" s="35"/>
      <c r="CW29" s="35"/>
      <c r="CX29" s="35"/>
      <c r="CY29" s="35"/>
      <c r="CZ29" s="35"/>
      <c r="DA29" s="35"/>
      <c r="DB29" s="35"/>
      <c r="DC29" s="35"/>
      <c r="DD29" s="35"/>
      <c r="DE29" s="35"/>
      <c r="DF29" s="35"/>
      <c r="DG29" s="35"/>
      <c r="DH29" s="35"/>
      <c r="DI29" s="35"/>
      <c r="DJ29" s="35"/>
      <c r="DK29" s="35"/>
      <c r="DL29" s="35"/>
      <c r="DM29" s="35"/>
      <c r="DN29" s="35"/>
      <c r="DO29" s="35"/>
      <c r="DP29" s="35"/>
      <c r="DQ29" s="35"/>
      <c r="DR29" s="35"/>
      <c r="DS29" s="35"/>
      <c r="DT29" s="35"/>
      <c r="DU29" s="35"/>
      <c r="DV29" s="35"/>
      <c r="DW29" s="35"/>
      <c r="DX29" s="35"/>
      <c r="DY29" s="35"/>
      <c r="DZ29" s="35"/>
    </row>
    <row r="30" spans="1:130">
      <c r="A30" s="79"/>
      <c r="B30" s="79"/>
      <c r="C30" s="79"/>
      <c r="D30" s="79"/>
      <c r="E30" s="79"/>
      <c r="F30" s="79"/>
      <c r="G30" s="79"/>
      <c r="H30" s="79"/>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c r="CV30" s="35"/>
      <c r="CW30" s="35"/>
      <c r="CX30" s="35"/>
      <c r="CY30" s="35"/>
      <c r="CZ30" s="35"/>
      <c r="DA30" s="35"/>
      <c r="DB30" s="35"/>
      <c r="DC30" s="35"/>
      <c r="DD30" s="35"/>
      <c r="DE30" s="35"/>
      <c r="DF30" s="35"/>
      <c r="DG30" s="35"/>
      <c r="DH30" s="35"/>
      <c r="DI30" s="35"/>
      <c r="DJ30" s="35"/>
      <c r="DK30" s="35"/>
      <c r="DL30" s="35"/>
      <c r="DM30" s="35"/>
      <c r="DN30" s="35"/>
      <c r="DO30" s="35"/>
      <c r="DP30" s="35"/>
      <c r="DQ30" s="35"/>
      <c r="DR30" s="35"/>
      <c r="DS30" s="35"/>
      <c r="DT30" s="35"/>
      <c r="DU30" s="35"/>
      <c r="DV30" s="35"/>
      <c r="DW30" s="35"/>
      <c r="DX30" s="35"/>
      <c r="DY30" s="35"/>
      <c r="DZ30" s="35"/>
    </row>
    <row r="31" spans="1:130">
      <c r="A31" s="79"/>
      <c r="B31" s="79"/>
      <c r="C31" s="79"/>
      <c r="D31" s="79"/>
      <c r="E31" s="79"/>
      <c r="F31" s="79"/>
      <c r="G31" s="79"/>
      <c r="H31" s="79"/>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c r="DJ31" s="35"/>
      <c r="DK31" s="35"/>
      <c r="DL31" s="35"/>
      <c r="DM31" s="35"/>
      <c r="DN31" s="35"/>
      <c r="DO31" s="35"/>
      <c r="DP31" s="35"/>
      <c r="DQ31" s="35"/>
      <c r="DR31" s="35"/>
      <c r="DS31" s="35"/>
      <c r="DT31" s="35"/>
      <c r="DU31" s="35"/>
      <c r="DV31" s="35"/>
      <c r="DW31" s="35"/>
      <c r="DX31" s="35"/>
      <c r="DY31" s="35"/>
      <c r="DZ31" s="35"/>
    </row>
    <row r="32" spans="1:130">
      <c r="A32" s="79"/>
      <c r="B32" s="79"/>
      <c r="C32" s="79"/>
      <c r="D32" s="79"/>
      <c r="E32" s="79"/>
      <c r="F32" s="79"/>
      <c r="G32" s="79"/>
      <c r="H32" s="79"/>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c r="CV32" s="35"/>
      <c r="CW32" s="35"/>
      <c r="CX32" s="35"/>
      <c r="CY32" s="35"/>
      <c r="CZ32" s="35"/>
      <c r="DA32" s="35"/>
      <c r="DB32" s="35"/>
      <c r="DC32" s="35"/>
      <c r="DD32" s="35"/>
      <c r="DE32" s="35"/>
      <c r="DF32" s="35"/>
      <c r="DG32" s="35"/>
      <c r="DH32" s="35"/>
      <c r="DI32" s="35"/>
      <c r="DJ32" s="35"/>
      <c r="DK32" s="35"/>
      <c r="DL32" s="35"/>
      <c r="DM32" s="35"/>
      <c r="DN32" s="35"/>
      <c r="DO32" s="35"/>
      <c r="DP32" s="35"/>
      <c r="DQ32" s="35"/>
      <c r="DR32" s="35"/>
      <c r="DS32" s="35"/>
      <c r="DT32" s="35"/>
      <c r="DU32" s="35"/>
      <c r="DV32" s="35"/>
      <c r="DW32" s="35"/>
      <c r="DX32" s="35"/>
      <c r="DY32" s="35"/>
      <c r="DZ32" s="35"/>
    </row>
    <row r="33" spans="1:130">
      <c r="A33" s="79"/>
      <c r="B33" s="79"/>
      <c r="C33" s="79"/>
      <c r="D33" s="79"/>
      <c r="E33" s="79"/>
      <c r="F33" s="79"/>
      <c r="G33" s="79"/>
      <c r="H33" s="79"/>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c r="DJ33" s="35"/>
      <c r="DK33" s="35"/>
      <c r="DL33" s="35"/>
      <c r="DM33" s="35"/>
      <c r="DN33" s="35"/>
      <c r="DO33" s="35"/>
      <c r="DP33" s="35"/>
      <c r="DQ33" s="35"/>
      <c r="DR33" s="35"/>
      <c r="DS33" s="35"/>
      <c r="DT33" s="35"/>
      <c r="DU33" s="35"/>
      <c r="DV33" s="35"/>
      <c r="DW33" s="35"/>
      <c r="DX33" s="35"/>
      <c r="DY33" s="35"/>
      <c r="DZ33" s="35"/>
    </row>
    <row r="34" spans="1:130">
      <c r="A34" s="79"/>
      <c r="B34" s="79"/>
      <c r="C34" s="79"/>
      <c r="D34" s="79"/>
      <c r="E34" s="79"/>
      <c r="F34" s="79"/>
      <c r="G34" s="79"/>
      <c r="H34" s="79"/>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c r="DJ34" s="35"/>
      <c r="DK34" s="35"/>
      <c r="DL34" s="35"/>
      <c r="DM34" s="35"/>
      <c r="DN34" s="35"/>
      <c r="DO34" s="35"/>
      <c r="DP34" s="35"/>
      <c r="DQ34" s="35"/>
      <c r="DR34" s="35"/>
      <c r="DS34" s="35"/>
      <c r="DT34" s="35"/>
      <c r="DU34" s="35"/>
      <c r="DV34" s="35"/>
      <c r="DW34" s="35"/>
      <c r="DX34" s="35"/>
      <c r="DY34" s="35"/>
      <c r="DZ34" s="35"/>
    </row>
    <row r="35" spans="1:130">
      <c r="A35" s="79"/>
      <c r="B35" s="79"/>
      <c r="C35" s="79"/>
      <c r="D35" s="79"/>
      <c r="E35" s="79"/>
      <c r="F35" s="79"/>
      <c r="G35" s="79"/>
      <c r="H35" s="79"/>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c r="DJ35" s="35"/>
      <c r="DK35" s="35"/>
      <c r="DL35" s="35"/>
      <c r="DM35" s="35"/>
      <c r="DN35" s="35"/>
      <c r="DO35" s="35"/>
      <c r="DP35" s="35"/>
      <c r="DQ35" s="35"/>
      <c r="DR35" s="35"/>
      <c r="DS35" s="35"/>
      <c r="DT35" s="35"/>
      <c r="DU35" s="35"/>
      <c r="DV35" s="35"/>
      <c r="DW35" s="35"/>
      <c r="DX35" s="35"/>
      <c r="DY35" s="35"/>
      <c r="DZ35" s="35"/>
    </row>
    <row r="36" spans="1:130">
      <c r="A36" s="79"/>
      <c r="B36" s="79"/>
      <c r="C36" s="79"/>
      <c r="D36" s="79"/>
      <c r="E36" s="79"/>
      <c r="F36" s="79"/>
      <c r="G36" s="79"/>
      <c r="H36" s="79"/>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c r="DJ36" s="35"/>
      <c r="DK36" s="35"/>
      <c r="DL36" s="35"/>
      <c r="DM36" s="35"/>
      <c r="DN36" s="35"/>
      <c r="DO36" s="35"/>
      <c r="DP36" s="35"/>
      <c r="DQ36" s="35"/>
      <c r="DR36" s="35"/>
      <c r="DS36" s="35"/>
      <c r="DT36" s="35"/>
      <c r="DU36" s="35"/>
      <c r="DV36" s="35"/>
      <c r="DW36" s="35"/>
      <c r="DX36" s="35"/>
      <c r="DY36" s="35"/>
      <c r="DZ36" s="35"/>
    </row>
    <row r="37" spans="1:130">
      <c r="A37" s="79"/>
      <c r="B37" s="79"/>
      <c r="C37" s="79"/>
      <c r="D37" s="79"/>
      <c r="E37" s="79"/>
      <c r="F37" s="79"/>
      <c r="G37" s="79"/>
      <c r="H37" s="79"/>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c r="DJ37" s="35"/>
      <c r="DK37" s="35"/>
      <c r="DL37" s="35"/>
      <c r="DM37" s="35"/>
      <c r="DN37" s="35"/>
      <c r="DO37" s="35"/>
      <c r="DP37" s="35"/>
      <c r="DQ37" s="35"/>
      <c r="DR37" s="35"/>
      <c r="DS37" s="35"/>
      <c r="DT37" s="35"/>
      <c r="DU37" s="35"/>
      <c r="DV37" s="35"/>
      <c r="DW37" s="35"/>
      <c r="DX37" s="35"/>
      <c r="DY37" s="35"/>
      <c r="DZ37" s="35"/>
    </row>
    <row r="38" spans="1:130">
      <c r="A38" s="79"/>
      <c r="B38" s="79"/>
      <c r="C38" s="79"/>
      <c r="D38" s="79"/>
      <c r="E38" s="79"/>
      <c r="F38" s="79"/>
      <c r="G38" s="79"/>
      <c r="H38" s="79"/>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c r="DJ38" s="35"/>
      <c r="DK38" s="35"/>
      <c r="DL38" s="35"/>
      <c r="DM38" s="35"/>
      <c r="DN38" s="35"/>
      <c r="DO38" s="35"/>
      <c r="DP38" s="35"/>
      <c r="DQ38" s="35"/>
      <c r="DR38" s="35"/>
      <c r="DS38" s="35"/>
      <c r="DT38" s="35"/>
      <c r="DU38" s="35"/>
      <c r="DV38" s="35"/>
      <c r="DW38" s="35"/>
      <c r="DX38" s="35"/>
      <c r="DY38" s="35"/>
      <c r="DZ38" s="35"/>
    </row>
    <row r="39" spans="1:130">
      <c r="A39" s="79"/>
      <c r="B39" s="79"/>
      <c r="C39" s="79"/>
      <c r="D39" s="79"/>
      <c r="E39" s="79"/>
      <c r="F39" s="79"/>
      <c r="G39" s="79"/>
      <c r="H39" s="79"/>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c r="DJ39" s="35"/>
      <c r="DK39" s="35"/>
      <c r="DL39" s="35"/>
      <c r="DM39" s="35"/>
      <c r="DN39" s="35"/>
      <c r="DO39" s="35"/>
      <c r="DP39" s="35"/>
      <c r="DQ39" s="35"/>
      <c r="DR39" s="35"/>
      <c r="DS39" s="35"/>
      <c r="DT39" s="35"/>
      <c r="DU39" s="35"/>
      <c r="DV39" s="35"/>
      <c r="DW39" s="35"/>
      <c r="DX39" s="35"/>
      <c r="DY39" s="35"/>
      <c r="DZ39" s="35"/>
    </row>
    <row r="40" spans="1:130">
      <c r="A40" s="79"/>
      <c r="B40" s="79"/>
      <c r="C40" s="79"/>
      <c r="D40" s="79"/>
      <c r="E40" s="79"/>
      <c r="F40" s="79"/>
      <c r="G40" s="79"/>
      <c r="H40" s="79"/>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c r="DJ40" s="35"/>
      <c r="DK40" s="35"/>
      <c r="DL40" s="35"/>
      <c r="DM40" s="35"/>
      <c r="DN40" s="35"/>
      <c r="DO40" s="35"/>
      <c r="DP40" s="35"/>
      <c r="DQ40" s="35"/>
      <c r="DR40" s="35"/>
      <c r="DS40" s="35"/>
      <c r="DT40" s="35"/>
      <c r="DU40" s="35"/>
      <c r="DV40" s="35"/>
      <c r="DW40" s="35"/>
      <c r="DX40" s="35"/>
      <c r="DY40" s="35"/>
      <c r="DZ40" s="35"/>
    </row>
    <row r="41" spans="1:130">
      <c r="A41" s="79"/>
      <c r="B41" s="79"/>
      <c r="C41" s="79"/>
      <c r="D41" s="79"/>
      <c r="E41" s="79"/>
      <c r="F41" s="79"/>
      <c r="G41" s="79"/>
      <c r="H41" s="79"/>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c r="DJ41" s="35"/>
      <c r="DK41" s="35"/>
      <c r="DL41" s="35"/>
      <c r="DM41" s="35"/>
      <c r="DN41" s="35"/>
      <c r="DO41" s="35"/>
      <c r="DP41" s="35"/>
      <c r="DQ41" s="35"/>
      <c r="DR41" s="35"/>
      <c r="DS41" s="35"/>
      <c r="DT41" s="35"/>
      <c r="DU41" s="35"/>
      <c r="DV41" s="35"/>
      <c r="DW41" s="35"/>
      <c r="DX41" s="35"/>
      <c r="DY41" s="35"/>
      <c r="DZ41" s="35"/>
    </row>
    <row r="42" spans="1:130">
      <c r="A42" s="79"/>
      <c r="B42" s="79"/>
      <c r="C42" s="79"/>
      <c r="D42" s="79"/>
      <c r="E42" s="79"/>
      <c r="F42" s="79"/>
      <c r="G42" s="79"/>
      <c r="H42" s="79"/>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c r="DJ42" s="35"/>
      <c r="DK42" s="35"/>
      <c r="DL42" s="35"/>
      <c r="DM42" s="35"/>
      <c r="DN42" s="35"/>
      <c r="DO42" s="35"/>
      <c r="DP42" s="35"/>
      <c r="DQ42" s="35"/>
      <c r="DR42" s="35"/>
      <c r="DS42" s="35"/>
      <c r="DT42" s="35"/>
      <c r="DU42" s="35"/>
      <c r="DV42" s="35"/>
      <c r="DW42" s="35"/>
      <c r="DX42" s="35"/>
      <c r="DY42" s="35"/>
      <c r="DZ42" s="35"/>
    </row>
    <row r="43" spans="1:130">
      <c r="A43" s="79"/>
      <c r="B43" s="79"/>
      <c r="C43" s="79"/>
      <c r="D43" s="79"/>
      <c r="E43" s="79"/>
      <c r="F43" s="79"/>
      <c r="G43" s="79"/>
      <c r="H43" s="79"/>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c r="CV43" s="35"/>
      <c r="CW43" s="35"/>
      <c r="CX43" s="35"/>
      <c r="CY43" s="35"/>
      <c r="CZ43" s="35"/>
      <c r="DA43" s="35"/>
      <c r="DB43" s="35"/>
      <c r="DC43" s="35"/>
      <c r="DD43" s="35"/>
      <c r="DE43" s="35"/>
      <c r="DF43" s="35"/>
      <c r="DG43" s="35"/>
      <c r="DH43" s="35"/>
      <c r="DI43" s="35"/>
      <c r="DJ43" s="35"/>
      <c r="DK43" s="35"/>
      <c r="DL43" s="35"/>
      <c r="DM43" s="35"/>
      <c r="DN43" s="35"/>
      <c r="DO43" s="35"/>
      <c r="DP43" s="35"/>
      <c r="DQ43" s="35"/>
      <c r="DR43" s="35"/>
      <c r="DS43" s="35"/>
      <c r="DT43" s="35"/>
      <c r="DU43" s="35"/>
      <c r="DV43" s="35"/>
      <c r="DW43" s="35"/>
      <c r="DX43" s="35"/>
      <c r="DY43" s="35"/>
      <c r="DZ43" s="35"/>
    </row>
    <row r="44" spans="1:130">
      <c r="A44" s="79"/>
      <c r="B44" s="79"/>
      <c r="C44" s="79"/>
      <c r="D44" s="79"/>
      <c r="E44" s="79"/>
      <c r="F44" s="79"/>
      <c r="G44" s="79"/>
      <c r="H44" s="79"/>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c r="CV44" s="35"/>
      <c r="CW44" s="35"/>
      <c r="CX44" s="35"/>
      <c r="CY44" s="35"/>
      <c r="CZ44" s="35"/>
      <c r="DA44" s="35"/>
      <c r="DB44" s="35"/>
      <c r="DC44" s="35"/>
      <c r="DD44" s="35"/>
      <c r="DE44" s="35"/>
      <c r="DF44" s="35"/>
      <c r="DG44" s="35"/>
      <c r="DH44" s="35"/>
      <c r="DI44" s="35"/>
      <c r="DJ44" s="35"/>
      <c r="DK44" s="35"/>
      <c r="DL44" s="35"/>
      <c r="DM44" s="35"/>
      <c r="DN44" s="35"/>
      <c r="DO44" s="35"/>
      <c r="DP44" s="35"/>
      <c r="DQ44" s="35"/>
      <c r="DR44" s="35"/>
      <c r="DS44" s="35"/>
      <c r="DT44" s="35"/>
      <c r="DU44" s="35"/>
      <c r="DV44" s="35"/>
      <c r="DW44" s="35"/>
      <c r="DX44" s="35"/>
      <c r="DY44" s="35"/>
      <c r="DZ44" s="35"/>
    </row>
    <row r="45" spans="1:130">
      <c r="A45" s="79"/>
      <c r="B45" s="79"/>
      <c r="C45" s="79"/>
      <c r="D45" s="79"/>
      <c r="E45" s="79"/>
      <c r="F45" s="79"/>
      <c r="G45" s="79"/>
      <c r="H45" s="79"/>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c r="CV45" s="35"/>
      <c r="CW45" s="35"/>
      <c r="CX45" s="35"/>
      <c r="CY45" s="35"/>
      <c r="CZ45" s="35"/>
      <c r="DA45" s="35"/>
      <c r="DB45" s="35"/>
      <c r="DC45" s="35"/>
      <c r="DD45" s="35"/>
      <c r="DE45" s="35"/>
      <c r="DF45" s="35"/>
      <c r="DG45" s="35"/>
      <c r="DH45" s="35"/>
      <c r="DI45" s="35"/>
      <c r="DJ45" s="35"/>
      <c r="DK45" s="35"/>
      <c r="DL45" s="35"/>
      <c r="DM45" s="35"/>
      <c r="DN45" s="35"/>
      <c r="DO45" s="35"/>
      <c r="DP45" s="35"/>
      <c r="DQ45" s="35"/>
      <c r="DR45" s="35"/>
      <c r="DS45" s="35"/>
      <c r="DT45" s="35"/>
      <c r="DU45" s="35"/>
      <c r="DV45" s="35"/>
      <c r="DW45" s="35"/>
      <c r="DX45" s="35"/>
      <c r="DY45" s="35"/>
      <c r="DZ45" s="35"/>
    </row>
    <row r="46" spans="1:130">
      <c r="A46" s="79"/>
      <c r="B46" s="79"/>
      <c r="C46" s="79"/>
      <c r="D46" s="79"/>
      <c r="E46" s="79"/>
      <c r="F46" s="79"/>
      <c r="G46" s="79"/>
      <c r="H46" s="79"/>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c r="CV46" s="35"/>
      <c r="CW46" s="35"/>
      <c r="CX46" s="35"/>
      <c r="CY46" s="35"/>
      <c r="CZ46" s="35"/>
      <c r="DA46" s="35"/>
      <c r="DB46" s="35"/>
      <c r="DC46" s="35"/>
      <c r="DD46" s="35"/>
      <c r="DE46" s="35"/>
      <c r="DF46" s="35"/>
      <c r="DG46" s="35"/>
      <c r="DH46" s="35"/>
      <c r="DI46" s="35"/>
      <c r="DJ46" s="35"/>
      <c r="DK46" s="35"/>
      <c r="DL46" s="35"/>
      <c r="DM46" s="35"/>
      <c r="DN46" s="35"/>
      <c r="DO46" s="35"/>
      <c r="DP46" s="35"/>
      <c r="DQ46" s="35"/>
      <c r="DR46" s="35"/>
      <c r="DS46" s="35"/>
      <c r="DT46" s="35"/>
      <c r="DU46" s="35"/>
      <c r="DV46" s="35"/>
      <c r="DW46" s="35"/>
      <c r="DX46" s="35"/>
      <c r="DY46" s="35"/>
      <c r="DZ46" s="35"/>
    </row>
    <row r="47" spans="1:130">
      <c r="A47" s="79"/>
      <c r="B47" s="79"/>
      <c r="C47" s="79"/>
      <c r="D47" s="79"/>
      <c r="E47" s="79"/>
      <c r="F47" s="79"/>
      <c r="G47" s="79"/>
      <c r="H47" s="79"/>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c r="CV47" s="35"/>
      <c r="CW47" s="35"/>
      <c r="CX47" s="35"/>
      <c r="CY47" s="35"/>
      <c r="CZ47" s="35"/>
      <c r="DA47" s="35"/>
      <c r="DB47" s="35"/>
      <c r="DC47" s="35"/>
      <c r="DD47" s="35"/>
      <c r="DE47" s="35"/>
      <c r="DF47" s="35"/>
      <c r="DG47" s="35"/>
      <c r="DH47" s="35"/>
      <c r="DI47" s="35"/>
      <c r="DJ47" s="35"/>
      <c r="DK47" s="35"/>
      <c r="DL47" s="35"/>
      <c r="DM47" s="35"/>
      <c r="DN47" s="35"/>
      <c r="DO47" s="35"/>
      <c r="DP47" s="35"/>
      <c r="DQ47" s="35"/>
      <c r="DR47" s="35"/>
      <c r="DS47" s="35"/>
      <c r="DT47" s="35"/>
      <c r="DU47" s="35"/>
      <c r="DV47" s="35"/>
      <c r="DW47" s="35"/>
      <c r="DX47" s="35"/>
      <c r="DY47" s="35"/>
      <c r="DZ47" s="35"/>
    </row>
    <row r="48" spans="1:130">
      <c r="A48" s="79"/>
      <c r="B48" s="79"/>
      <c r="C48" s="79"/>
      <c r="D48" s="79"/>
      <c r="E48" s="79"/>
      <c r="F48" s="79"/>
      <c r="G48" s="79"/>
      <c r="H48" s="79"/>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c r="CJ48" s="35"/>
      <c r="CK48" s="35"/>
      <c r="CL48" s="35"/>
      <c r="CM48" s="35"/>
      <c r="CN48" s="35"/>
      <c r="CO48" s="35"/>
      <c r="CP48" s="35"/>
      <c r="CQ48" s="35"/>
      <c r="CR48" s="35"/>
      <c r="CS48" s="35"/>
      <c r="CT48" s="35"/>
      <c r="CU48" s="35"/>
      <c r="CV48" s="35"/>
      <c r="CW48" s="35"/>
      <c r="CX48" s="35"/>
      <c r="CY48" s="35"/>
      <c r="CZ48" s="35"/>
      <c r="DA48" s="35"/>
      <c r="DB48" s="35"/>
      <c r="DC48" s="35"/>
      <c r="DD48" s="35"/>
      <c r="DE48" s="35"/>
      <c r="DF48" s="35"/>
      <c r="DG48" s="35"/>
      <c r="DH48" s="35"/>
      <c r="DI48" s="35"/>
      <c r="DJ48" s="35"/>
      <c r="DK48" s="35"/>
      <c r="DL48" s="35"/>
      <c r="DM48" s="35"/>
      <c r="DN48" s="35"/>
      <c r="DO48" s="35"/>
      <c r="DP48" s="35"/>
      <c r="DQ48" s="35"/>
      <c r="DR48" s="35"/>
      <c r="DS48" s="35"/>
      <c r="DT48" s="35"/>
      <c r="DU48" s="35"/>
      <c r="DV48" s="35"/>
      <c r="DW48" s="35"/>
      <c r="DX48" s="35"/>
      <c r="DY48" s="35"/>
      <c r="DZ48" s="35"/>
    </row>
    <row r="49" spans="1:130">
      <c r="A49" s="79"/>
      <c r="B49" s="79"/>
      <c r="C49" s="79"/>
      <c r="D49" s="79"/>
      <c r="E49" s="79"/>
      <c r="F49" s="79"/>
      <c r="G49" s="79"/>
      <c r="H49" s="79"/>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c r="CV49" s="35"/>
      <c r="CW49" s="35"/>
      <c r="CX49" s="35"/>
      <c r="CY49" s="35"/>
      <c r="CZ49" s="35"/>
      <c r="DA49" s="35"/>
      <c r="DB49" s="35"/>
      <c r="DC49" s="35"/>
      <c r="DD49" s="35"/>
      <c r="DE49" s="35"/>
      <c r="DF49" s="35"/>
      <c r="DG49" s="35"/>
      <c r="DH49" s="35"/>
      <c r="DI49" s="35"/>
      <c r="DJ49" s="35"/>
      <c r="DK49" s="35"/>
      <c r="DL49" s="35"/>
      <c r="DM49" s="35"/>
      <c r="DN49" s="35"/>
      <c r="DO49" s="35"/>
      <c r="DP49" s="35"/>
      <c r="DQ49" s="35"/>
      <c r="DR49" s="35"/>
      <c r="DS49" s="35"/>
      <c r="DT49" s="35"/>
      <c r="DU49" s="35"/>
      <c r="DV49" s="35"/>
      <c r="DW49" s="35"/>
      <c r="DX49" s="35"/>
      <c r="DY49" s="35"/>
      <c r="DZ49" s="35"/>
    </row>
    <row r="50" spans="1:130">
      <c r="A50" s="79"/>
      <c r="B50" s="79"/>
      <c r="C50" s="79"/>
      <c r="D50" s="79"/>
      <c r="E50" s="79"/>
      <c r="F50" s="79"/>
      <c r="G50" s="79"/>
      <c r="H50" s="79"/>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c r="CV50" s="35"/>
      <c r="CW50" s="35"/>
      <c r="CX50" s="35"/>
      <c r="CY50" s="35"/>
      <c r="CZ50" s="35"/>
      <c r="DA50" s="35"/>
      <c r="DB50" s="35"/>
      <c r="DC50" s="35"/>
      <c r="DD50" s="35"/>
      <c r="DE50" s="35"/>
      <c r="DF50" s="35"/>
      <c r="DG50" s="35"/>
      <c r="DH50" s="35"/>
      <c r="DI50" s="35"/>
      <c r="DJ50" s="35"/>
      <c r="DK50" s="35"/>
      <c r="DL50" s="35"/>
      <c r="DM50" s="35"/>
      <c r="DN50" s="35"/>
      <c r="DO50" s="35"/>
      <c r="DP50" s="35"/>
      <c r="DQ50" s="35"/>
      <c r="DR50" s="35"/>
      <c r="DS50" s="35"/>
      <c r="DT50" s="35"/>
      <c r="DU50" s="35"/>
      <c r="DV50" s="35"/>
      <c r="DW50" s="35"/>
      <c r="DX50" s="35"/>
      <c r="DY50" s="35"/>
      <c r="DZ50" s="35"/>
    </row>
    <row r="51" spans="1:130">
      <c r="A51" s="79"/>
      <c r="B51" s="79"/>
      <c r="C51" s="79"/>
      <c r="D51" s="79"/>
      <c r="E51" s="79"/>
      <c r="F51" s="79"/>
      <c r="G51" s="79"/>
      <c r="H51" s="79"/>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c r="CV51" s="35"/>
      <c r="CW51" s="35"/>
      <c r="CX51" s="35"/>
      <c r="CY51" s="35"/>
      <c r="CZ51" s="35"/>
      <c r="DA51" s="35"/>
      <c r="DB51" s="35"/>
      <c r="DC51" s="35"/>
      <c r="DD51" s="35"/>
      <c r="DE51" s="35"/>
      <c r="DF51" s="35"/>
      <c r="DG51" s="35"/>
      <c r="DH51" s="35"/>
      <c r="DI51" s="35"/>
      <c r="DJ51" s="35"/>
      <c r="DK51" s="35"/>
      <c r="DL51" s="35"/>
      <c r="DM51" s="35"/>
      <c r="DN51" s="35"/>
      <c r="DO51" s="35"/>
      <c r="DP51" s="35"/>
      <c r="DQ51" s="35"/>
      <c r="DR51" s="35"/>
      <c r="DS51" s="35"/>
      <c r="DT51" s="35"/>
      <c r="DU51" s="35"/>
      <c r="DV51" s="35"/>
      <c r="DW51" s="35"/>
      <c r="DX51" s="35"/>
      <c r="DY51" s="35"/>
      <c r="DZ51" s="35"/>
    </row>
    <row r="52" spans="1:130">
      <c r="A52" s="79"/>
      <c r="B52" s="79"/>
      <c r="C52" s="79"/>
      <c r="D52" s="79"/>
      <c r="E52" s="79"/>
      <c r="F52" s="79"/>
      <c r="G52" s="79"/>
      <c r="H52" s="79"/>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c r="CV52" s="35"/>
      <c r="CW52" s="35"/>
      <c r="CX52" s="35"/>
      <c r="CY52" s="35"/>
      <c r="CZ52" s="35"/>
      <c r="DA52" s="35"/>
      <c r="DB52" s="35"/>
      <c r="DC52" s="35"/>
      <c r="DD52" s="35"/>
      <c r="DE52" s="35"/>
      <c r="DF52" s="35"/>
      <c r="DG52" s="35"/>
      <c r="DH52" s="35"/>
      <c r="DI52" s="35"/>
      <c r="DJ52" s="35"/>
      <c r="DK52" s="35"/>
      <c r="DL52" s="35"/>
      <c r="DM52" s="35"/>
      <c r="DN52" s="35"/>
      <c r="DO52" s="35"/>
      <c r="DP52" s="35"/>
      <c r="DQ52" s="35"/>
      <c r="DR52" s="35"/>
      <c r="DS52" s="35"/>
      <c r="DT52" s="35"/>
      <c r="DU52" s="35"/>
      <c r="DV52" s="35"/>
      <c r="DW52" s="35"/>
      <c r="DX52" s="35"/>
      <c r="DY52" s="35"/>
      <c r="DZ52" s="35"/>
    </row>
    <row r="53" spans="1:130">
      <c r="A53" s="79"/>
      <c r="B53" s="79"/>
      <c r="C53" s="79"/>
      <c r="D53" s="79"/>
      <c r="E53" s="79"/>
      <c r="F53" s="79"/>
      <c r="G53" s="79"/>
      <c r="H53" s="79"/>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c r="CJ53" s="35"/>
      <c r="CK53" s="35"/>
      <c r="CL53" s="35"/>
      <c r="CM53" s="35"/>
      <c r="CN53" s="35"/>
      <c r="CO53" s="35"/>
      <c r="CP53" s="35"/>
      <c r="CQ53" s="35"/>
      <c r="CR53" s="35"/>
      <c r="CS53" s="35"/>
      <c r="CT53" s="35"/>
      <c r="CU53" s="35"/>
      <c r="CV53" s="35"/>
      <c r="CW53" s="35"/>
      <c r="CX53" s="35"/>
      <c r="CY53" s="35"/>
      <c r="CZ53" s="35"/>
      <c r="DA53" s="35"/>
      <c r="DB53" s="35"/>
      <c r="DC53" s="35"/>
      <c r="DD53" s="35"/>
      <c r="DE53" s="35"/>
      <c r="DF53" s="35"/>
      <c r="DG53" s="35"/>
      <c r="DH53" s="35"/>
      <c r="DI53" s="35"/>
      <c r="DJ53" s="35"/>
      <c r="DK53" s="35"/>
      <c r="DL53" s="35"/>
      <c r="DM53" s="35"/>
      <c r="DN53" s="35"/>
      <c r="DO53" s="35"/>
      <c r="DP53" s="35"/>
      <c r="DQ53" s="35"/>
      <c r="DR53" s="35"/>
      <c r="DS53" s="35"/>
      <c r="DT53" s="35"/>
      <c r="DU53" s="35"/>
      <c r="DV53" s="35"/>
      <c r="DW53" s="35"/>
      <c r="DX53" s="35"/>
      <c r="DY53" s="35"/>
      <c r="DZ53" s="35"/>
    </row>
    <row r="54" spans="1:130">
      <c r="A54" s="79"/>
      <c r="B54" s="79"/>
      <c r="C54" s="79"/>
      <c r="D54" s="79"/>
      <c r="E54" s="79"/>
      <c r="F54" s="79"/>
      <c r="G54" s="79"/>
      <c r="H54" s="79"/>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c r="CJ54" s="35"/>
      <c r="CK54" s="35"/>
      <c r="CL54" s="35"/>
      <c r="CM54" s="35"/>
      <c r="CN54" s="35"/>
      <c r="CO54" s="35"/>
      <c r="CP54" s="35"/>
      <c r="CQ54" s="35"/>
      <c r="CR54" s="35"/>
      <c r="CS54" s="35"/>
      <c r="CT54" s="35"/>
      <c r="CU54" s="35"/>
      <c r="CV54" s="35"/>
      <c r="CW54" s="35"/>
      <c r="CX54" s="35"/>
      <c r="CY54" s="35"/>
      <c r="CZ54" s="35"/>
      <c r="DA54" s="35"/>
      <c r="DB54" s="35"/>
      <c r="DC54" s="35"/>
      <c r="DD54" s="35"/>
      <c r="DE54" s="35"/>
      <c r="DF54" s="35"/>
      <c r="DG54" s="35"/>
      <c r="DH54" s="35"/>
      <c r="DI54" s="35"/>
      <c r="DJ54" s="35"/>
      <c r="DK54" s="35"/>
      <c r="DL54" s="35"/>
      <c r="DM54" s="35"/>
      <c r="DN54" s="35"/>
      <c r="DO54" s="35"/>
      <c r="DP54" s="35"/>
      <c r="DQ54" s="35"/>
      <c r="DR54" s="35"/>
      <c r="DS54" s="35"/>
      <c r="DT54" s="35"/>
      <c r="DU54" s="35"/>
      <c r="DV54" s="35"/>
      <c r="DW54" s="35"/>
      <c r="DX54" s="35"/>
      <c r="DY54" s="35"/>
      <c r="DZ54" s="35"/>
    </row>
    <row r="55" spans="1:130">
      <c r="A55" s="79"/>
      <c r="B55" s="79"/>
      <c r="C55" s="79"/>
      <c r="D55" s="79"/>
      <c r="E55" s="79"/>
      <c r="F55" s="79"/>
      <c r="G55" s="79"/>
      <c r="H55" s="79"/>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c r="CJ55" s="35"/>
      <c r="CK55" s="35"/>
      <c r="CL55" s="35"/>
      <c r="CM55" s="35"/>
      <c r="CN55" s="35"/>
      <c r="CO55" s="35"/>
      <c r="CP55" s="35"/>
      <c r="CQ55" s="35"/>
      <c r="CR55" s="35"/>
      <c r="CS55" s="35"/>
      <c r="CT55" s="35"/>
      <c r="CU55" s="35"/>
      <c r="CV55" s="35"/>
      <c r="CW55" s="35"/>
      <c r="CX55" s="35"/>
      <c r="CY55" s="35"/>
      <c r="CZ55" s="35"/>
      <c r="DA55" s="35"/>
      <c r="DB55" s="35"/>
      <c r="DC55" s="35"/>
      <c r="DD55" s="35"/>
      <c r="DE55" s="35"/>
      <c r="DF55" s="35"/>
      <c r="DG55" s="35"/>
      <c r="DH55" s="35"/>
      <c r="DI55" s="35"/>
      <c r="DJ55" s="35"/>
      <c r="DK55" s="35"/>
      <c r="DL55" s="35"/>
      <c r="DM55" s="35"/>
      <c r="DN55" s="35"/>
      <c r="DO55" s="35"/>
      <c r="DP55" s="35"/>
      <c r="DQ55" s="35"/>
      <c r="DR55" s="35"/>
      <c r="DS55" s="35"/>
      <c r="DT55" s="35"/>
      <c r="DU55" s="35"/>
      <c r="DV55" s="35"/>
      <c r="DW55" s="35"/>
      <c r="DX55" s="35"/>
      <c r="DY55" s="35"/>
      <c r="DZ55" s="35"/>
    </row>
    <row r="56" spans="1:130">
      <c r="A56" s="79"/>
      <c r="B56" s="79"/>
      <c r="C56" s="79"/>
      <c r="D56" s="79"/>
      <c r="E56" s="79"/>
      <c r="F56" s="79"/>
      <c r="G56" s="79"/>
      <c r="H56" s="79"/>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c r="CJ56" s="35"/>
      <c r="CK56" s="35"/>
      <c r="CL56" s="35"/>
      <c r="CM56" s="35"/>
      <c r="CN56" s="35"/>
      <c r="CO56" s="35"/>
      <c r="CP56" s="35"/>
      <c r="CQ56" s="35"/>
      <c r="CR56" s="35"/>
      <c r="CS56" s="35"/>
      <c r="CT56" s="35"/>
      <c r="CU56" s="35"/>
      <c r="CV56" s="35"/>
      <c r="CW56" s="35"/>
      <c r="CX56" s="35"/>
      <c r="CY56" s="35"/>
      <c r="CZ56" s="35"/>
      <c r="DA56" s="35"/>
      <c r="DB56" s="35"/>
      <c r="DC56" s="35"/>
      <c r="DD56" s="35"/>
      <c r="DE56" s="35"/>
      <c r="DF56" s="35"/>
      <c r="DG56" s="35"/>
      <c r="DH56" s="35"/>
      <c r="DI56" s="35"/>
      <c r="DJ56" s="35"/>
      <c r="DK56" s="35"/>
      <c r="DL56" s="35"/>
      <c r="DM56" s="35"/>
      <c r="DN56" s="35"/>
      <c r="DO56" s="35"/>
      <c r="DP56" s="35"/>
      <c r="DQ56" s="35"/>
      <c r="DR56" s="35"/>
      <c r="DS56" s="35"/>
      <c r="DT56" s="35"/>
      <c r="DU56" s="35"/>
      <c r="DV56" s="35"/>
      <c r="DW56" s="35"/>
      <c r="DX56" s="35"/>
      <c r="DY56" s="35"/>
      <c r="DZ56" s="35"/>
    </row>
    <row r="57" spans="1:130">
      <c r="A57" s="79"/>
      <c r="B57" s="79"/>
      <c r="C57" s="79"/>
      <c r="D57" s="79"/>
      <c r="E57" s="79"/>
      <c r="F57" s="79"/>
      <c r="G57" s="79"/>
      <c r="H57" s="79"/>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row>
    <row r="58" spans="1:130">
      <c r="A58" s="79"/>
      <c r="B58" s="79"/>
      <c r="C58" s="79"/>
      <c r="D58" s="79"/>
      <c r="E58" s="79"/>
      <c r="F58" s="79"/>
      <c r="G58" s="79"/>
      <c r="H58" s="79"/>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35"/>
      <c r="AN58" s="35"/>
      <c r="AO58" s="35"/>
      <c r="AP58" s="35"/>
      <c r="AQ58" s="35"/>
      <c r="AR58" s="35"/>
      <c r="AS58" s="35"/>
      <c r="AT58" s="35"/>
      <c r="AU58" s="35"/>
      <c r="AV58" s="35"/>
      <c r="AW58" s="35"/>
      <c r="AX58" s="35"/>
      <c r="AY58" s="35"/>
      <c r="AZ58" s="35"/>
      <c r="BA58" s="35"/>
      <c r="BB58" s="35"/>
      <c r="BC58" s="35"/>
      <c r="BD58" s="35"/>
      <c r="BE58" s="35"/>
      <c r="BF58" s="35"/>
      <c r="BG58" s="35"/>
      <c r="BH58" s="35"/>
      <c r="BI58" s="35"/>
      <c r="BJ58" s="35"/>
      <c r="BK58" s="35"/>
      <c r="BL58" s="35"/>
      <c r="BM58" s="35"/>
      <c r="BN58" s="35"/>
      <c r="BO58" s="35"/>
      <c r="BP58" s="35"/>
      <c r="BQ58" s="35"/>
      <c r="BR58" s="35"/>
      <c r="BS58" s="35"/>
      <c r="BT58" s="35"/>
      <c r="BU58" s="35"/>
      <c r="BV58" s="35"/>
      <c r="BW58" s="35"/>
      <c r="BX58" s="35"/>
      <c r="BY58" s="35"/>
      <c r="BZ58" s="35"/>
      <c r="CA58" s="35"/>
      <c r="CB58" s="35"/>
      <c r="CC58" s="35"/>
      <c r="CD58" s="35"/>
      <c r="CE58" s="35"/>
      <c r="CF58" s="35"/>
      <c r="CG58" s="35"/>
      <c r="CH58" s="35"/>
      <c r="CI58" s="35"/>
      <c r="CJ58" s="35"/>
      <c r="CK58" s="35"/>
      <c r="CL58" s="35"/>
      <c r="CM58" s="35"/>
      <c r="CN58" s="35"/>
      <c r="CO58" s="35"/>
      <c r="CP58" s="35"/>
      <c r="CQ58" s="35"/>
      <c r="CR58" s="35"/>
      <c r="CS58" s="35"/>
      <c r="CT58" s="35"/>
      <c r="CU58" s="35"/>
      <c r="CV58" s="35"/>
      <c r="CW58" s="35"/>
      <c r="CX58" s="35"/>
      <c r="CY58" s="35"/>
      <c r="CZ58" s="35"/>
      <c r="DA58" s="35"/>
      <c r="DB58" s="35"/>
      <c r="DC58" s="35"/>
      <c r="DD58" s="35"/>
      <c r="DE58" s="35"/>
      <c r="DF58" s="35"/>
      <c r="DG58" s="35"/>
      <c r="DH58" s="35"/>
      <c r="DI58" s="35"/>
      <c r="DJ58" s="35"/>
      <c r="DK58" s="35"/>
      <c r="DL58" s="35"/>
      <c r="DM58" s="35"/>
      <c r="DN58" s="35"/>
      <c r="DO58" s="35"/>
      <c r="DP58" s="35"/>
      <c r="DQ58" s="35"/>
      <c r="DR58" s="35"/>
      <c r="DS58" s="35"/>
      <c r="DT58" s="35"/>
      <c r="DU58" s="35"/>
      <c r="DV58" s="35"/>
      <c r="DW58" s="35"/>
      <c r="DX58" s="35"/>
      <c r="DY58" s="35"/>
      <c r="DZ58" s="35"/>
    </row>
    <row r="59" spans="1:130">
      <c r="A59" s="79"/>
      <c r="B59" s="79"/>
      <c r="C59" s="79"/>
      <c r="D59" s="79"/>
      <c r="E59" s="79"/>
      <c r="F59" s="79"/>
      <c r="G59" s="79"/>
      <c r="H59" s="79"/>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c r="AX59" s="35"/>
      <c r="AY59" s="35"/>
      <c r="AZ59" s="35"/>
      <c r="BA59" s="35"/>
      <c r="BB59" s="35"/>
      <c r="BC59" s="35"/>
      <c r="BD59" s="35"/>
      <c r="BE59" s="35"/>
      <c r="BF59" s="35"/>
      <c r="BG59" s="35"/>
      <c r="BH59" s="35"/>
      <c r="BI59" s="35"/>
      <c r="BJ59" s="35"/>
      <c r="BK59" s="35"/>
      <c r="BL59" s="35"/>
      <c r="BM59" s="35"/>
      <c r="BN59" s="35"/>
      <c r="BO59" s="35"/>
      <c r="BP59" s="35"/>
      <c r="BQ59" s="35"/>
      <c r="BR59" s="35"/>
      <c r="BS59" s="35"/>
      <c r="BT59" s="35"/>
      <c r="BU59" s="35"/>
      <c r="BV59" s="35"/>
      <c r="BW59" s="35"/>
      <c r="BX59" s="35"/>
      <c r="BY59" s="35"/>
      <c r="BZ59" s="35"/>
      <c r="CA59" s="35"/>
      <c r="CB59" s="35"/>
      <c r="CC59" s="35"/>
      <c r="CD59" s="35"/>
      <c r="CE59" s="35"/>
      <c r="CF59" s="35"/>
      <c r="CG59" s="35"/>
      <c r="CH59" s="35"/>
      <c r="CI59" s="35"/>
      <c r="CJ59" s="35"/>
      <c r="CK59" s="35"/>
      <c r="CL59" s="35"/>
      <c r="CM59" s="35"/>
      <c r="CN59" s="35"/>
      <c r="CO59" s="35"/>
      <c r="CP59" s="35"/>
      <c r="CQ59" s="35"/>
      <c r="CR59" s="35"/>
      <c r="CS59" s="35"/>
      <c r="CT59" s="35"/>
      <c r="CU59" s="35"/>
      <c r="CV59" s="35"/>
      <c r="CW59" s="35"/>
      <c r="CX59" s="35"/>
      <c r="CY59" s="35"/>
      <c r="CZ59" s="35"/>
      <c r="DA59" s="35"/>
      <c r="DB59" s="35"/>
      <c r="DC59" s="35"/>
      <c r="DD59" s="35"/>
      <c r="DE59" s="35"/>
      <c r="DF59" s="35"/>
      <c r="DG59" s="35"/>
      <c r="DH59" s="35"/>
      <c r="DI59" s="35"/>
      <c r="DJ59" s="35"/>
      <c r="DK59" s="35"/>
      <c r="DL59" s="35"/>
      <c r="DM59" s="35"/>
      <c r="DN59" s="35"/>
      <c r="DO59" s="35"/>
      <c r="DP59" s="35"/>
      <c r="DQ59" s="35"/>
      <c r="DR59" s="35"/>
      <c r="DS59" s="35"/>
      <c r="DT59" s="35"/>
      <c r="DU59" s="35"/>
      <c r="DV59" s="35"/>
      <c r="DW59" s="35"/>
      <c r="DX59" s="35"/>
      <c r="DY59" s="35"/>
      <c r="DZ59" s="35"/>
    </row>
    <row r="60" spans="1:130">
      <c r="A60" s="79"/>
      <c r="B60" s="79"/>
      <c r="C60" s="79"/>
      <c r="D60" s="79"/>
      <c r="E60" s="79"/>
      <c r="F60" s="79"/>
      <c r="G60" s="79"/>
      <c r="H60" s="79"/>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5"/>
      <c r="BK60" s="35"/>
      <c r="BL60" s="35"/>
      <c r="BM60" s="35"/>
      <c r="BN60" s="35"/>
      <c r="BO60" s="35"/>
      <c r="BP60" s="35"/>
      <c r="BQ60" s="35"/>
      <c r="BR60" s="35"/>
      <c r="BS60" s="35"/>
      <c r="BT60" s="35"/>
      <c r="BU60" s="35"/>
      <c r="BV60" s="35"/>
      <c r="BW60" s="35"/>
      <c r="BX60" s="35"/>
      <c r="BY60" s="35"/>
      <c r="BZ60" s="35"/>
      <c r="CA60" s="35"/>
      <c r="CB60" s="35"/>
      <c r="CC60" s="35"/>
      <c r="CD60" s="35"/>
      <c r="CE60" s="35"/>
      <c r="CF60" s="35"/>
      <c r="CG60" s="35"/>
      <c r="CH60" s="35"/>
      <c r="CI60" s="35"/>
      <c r="CJ60" s="35"/>
      <c r="CK60" s="35"/>
      <c r="CL60" s="35"/>
      <c r="CM60" s="35"/>
      <c r="CN60" s="35"/>
      <c r="CO60" s="35"/>
      <c r="CP60" s="35"/>
      <c r="CQ60" s="35"/>
      <c r="CR60" s="35"/>
      <c r="CS60" s="35"/>
      <c r="CT60" s="35"/>
      <c r="CU60" s="35"/>
      <c r="CV60" s="35"/>
      <c r="CW60" s="35"/>
      <c r="CX60" s="35"/>
      <c r="CY60" s="35"/>
      <c r="CZ60" s="35"/>
      <c r="DA60" s="35"/>
      <c r="DB60" s="35"/>
      <c r="DC60" s="35"/>
      <c r="DD60" s="35"/>
      <c r="DE60" s="35"/>
      <c r="DF60" s="35"/>
      <c r="DG60" s="35"/>
      <c r="DH60" s="35"/>
      <c r="DI60" s="35"/>
      <c r="DJ60" s="35"/>
      <c r="DK60" s="35"/>
      <c r="DL60" s="35"/>
      <c r="DM60" s="35"/>
      <c r="DN60" s="35"/>
      <c r="DO60" s="35"/>
      <c r="DP60" s="35"/>
      <c r="DQ60" s="35"/>
      <c r="DR60" s="35"/>
      <c r="DS60" s="35"/>
      <c r="DT60" s="35"/>
      <c r="DU60" s="35"/>
      <c r="DV60" s="35"/>
      <c r="DW60" s="35"/>
      <c r="DX60" s="35"/>
      <c r="DY60" s="35"/>
      <c r="DZ60" s="35"/>
    </row>
    <row r="61" spans="1:130">
      <c r="A61" s="79"/>
      <c r="B61" s="79"/>
      <c r="C61" s="79"/>
      <c r="D61" s="79"/>
      <c r="E61" s="79"/>
      <c r="F61" s="79"/>
      <c r="G61" s="79"/>
      <c r="H61" s="79"/>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row>
    <row r="62" spans="1:130">
      <c r="A62" s="79"/>
      <c r="B62" s="79"/>
      <c r="C62" s="79"/>
      <c r="D62" s="79"/>
      <c r="E62" s="79"/>
      <c r="F62" s="79"/>
      <c r="G62" s="79"/>
      <c r="H62" s="79"/>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35"/>
      <c r="BT62" s="35"/>
      <c r="BU62" s="35"/>
      <c r="BV62" s="35"/>
      <c r="BW62" s="35"/>
      <c r="BX62" s="35"/>
      <c r="BY62" s="35"/>
      <c r="BZ62" s="35"/>
      <c r="CA62" s="35"/>
      <c r="CB62" s="35"/>
      <c r="CC62" s="35"/>
      <c r="CD62" s="35"/>
      <c r="CE62" s="35"/>
      <c r="CF62" s="35"/>
      <c r="CG62" s="35"/>
      <c r="CH62" s="35"/>
      <c r="CI62" s="35"/>
      <c r="CJ62" s="35"/>
      <c r="CK62" s="35"/>
      <c r="CL62" s="35"/>
      <c r="CM62" s="35"/>
      <c r="CN62" s="35"/>
      <c r="CO62" s="35"/>
      <c r="CP62" s="35"/>
      <c r="CQ62" s="35"/>
      <c r="CR62" s="35"/>
      <c r="CS62" s="35"/>
      <c r="CT62" s="35"/>
      <c r="CU62" s="35"/>
      <c r="CV62" s="35"/>
      <c r="CW62" s="35"/>
      <c r="CX62" s="35"/>
      <c r="CY62" s="35"/>
      <c r="CZ62" s="35"/>
      <c r="DA62" s="35"/>
      <c r="DB62" s="35"/>
      <c r="DC62" s="35"/>
      <c r="DD62" s="35"/>
      <c r="DE62" s="35"/>
      <c r="DF62" s="35"/>
      <c r="DG62" s="35"/>
      <c r="DH62" s="35"/>
      <c r="DI62" s="35"/>
      <c r="DJ62" s="35"/>
      <c r="DK62" s="35"/>
      <c r="DL62" s="35"/>
      <c r="DM62" s="35"/>
      <c r="DN62" s="35"/>
      <c r="DO62" s="35"/>
      <c r="DP62" s="35"/>
      <c r="DQ62" s="35"/>
      <c r="DR62" s="35"/>
      <c r="DS62" s="35"/>
      <c r="DT62" s="35"/>
      <c r="DU62" s="35"/>
      <c r="DV62" s="35"/>
      <c r="DW62" s="35"/>
      <c r="DX62" s="35"/>
      <c r="DY62" s="35"/>
      <c r="DZ62" s="35"/>
    </row>
    <row r="63" spans="1:130">
      <c r="A63" s="79"/>
      <c r="B63" s="79"/>
      <c r="C63" s="79"/>
      <c r="D63" s="79"/>
      <c r="E63" s="79"/>
      <c r="F63" s="79"/>
      <c r="G63" s="79"/>
      <c r="H63" s="79"/>
      <c r="I63" s="35"/>
      <c r="J63" s="35"/>
      <c r="K63" s="35"/>
      <c r="L63" s="35"/>
      <c r="M63" s="35"/>
      <c r="N63" s="35"/>
      <c r="O63" s="35"/>
      <c r="P63" s="35"/>
      <c r="Q63" s="35"/>
      <c r="R63" s="35"/>
      <c r="S63" s="35"/>
      <c r="T63" s="35"/>
      <c r="U63" s="35"/>
      <c r="V63" s="35"/>
      <c r="W63" s="35"/>
      <c r="X63" s="35"/>
      <c r="Y63" s="35"/>
      <c r="Z63" s="35"/>
      <c r="AA63" s="35"/>
      <c r="AB63" s="35"/>
      <c r="AC63" s="35"/>
      <c r="AD63" s="35"/>
      <c r="AE63" s="35"/>
      <c r="AF63" s="35"/>
      <c r="AG63" s="35"/>
      <c r="AH63" s="35"/>
      <c r="AI63" s="35"/>
      <c r="AJ63" s="35"/>
      <c r="AK63" s="35"/>
      <c r="AL63" s="35"/>
      <c r="AM63" s="35"/>
      <c r="AN63" s="35"/>
      <c r="AO63" s="35"/>
      <c r="AP63" s="35"/>
      <c r="AQ63" s="35"/>
      <c r="AR63" s="35"/>
      <c r="AS63" s="35"/>
      <c r="AT63" s="35"/>
      <c r="AU63" s="35"/>
      <c r="AV63" s="35"/>
      <c r="AW63" s="35"/>
      <c r="AX63" s="35"/>
      <c r="AY63" s="35"/>
      <c r="AZ63" s="35"/>
      <c r="BA63" s="35"/>
      <c r="BB63" s="35"/>
      <c r="BC63" s="35"/>
      <c r="BD63" s="35"/>
      <c r="BE63" s="35"/>
      <c r="BF63" s="35"/>
      <c r="BG63" s="35"/>
      <c r="BH63" s="35"/>
      <c r="BI63" s="35"/>
      <c r="BJ63" s="35"/>
      <c r="BK63" s="35"/>
      <c r="BL63" s="35"/>
      <c r="BM63" s="35"/>
      <c r="BN63" s="35"/>
      <c r="BO63" s="35"/>
      <c r="BP63" s="35"/>
      <c r="BQ63" s="35"/>
      <c r="BR63" s="35"/>
      <c r="BS63" s="35"/>
      <c r="BT63" s="35"/>
      <c r="BU63" s="35"/>
      <c r="BV63" s="35"/>
      <c r="BW63" s="35"/>
      <c r="BX63" s="35"/>
      <c r="BY63" s="35"/>
      <c r="BZ63" s="35"/>
      <c r="CA63" s="35"/>
      <c r="CB63" s="35"/>
      <c r="CC63" s="35"/>
      <c r="CD63" s="35"/>
      <c r="CE63" s="35"/>
      <c r="CF63" s="35"/>
      <c r="CG63" s="35"/>
      <c r="CH63" s="35"/>
      <c r="CI63" s="35"/>
      <c r="CJ63" s="35"/>
      <c r="CK63" s="35"/>
      <c r="CL63" s="35"/>
      <c r="CM63" s="35"/>
      <c r="CN63" s="35"/>
      <c r="CO63" s="35"/>
      <c r="CP63" s="35"/>
      <c r="CQ63" s="35"/>
      <c r="CR63" s="35"/>
      <c r="CS63" s="35"/>
      <c r="CT63" s="35"/>
      <c r="CU63" s="35"/>
      <c r="CV63" s="35"/>
      <c r="CW63" s="35"/>
      <c r="CX63" s="35"/>
      <c r="CY63" s="35"/>
      <c r="CZ63" s="35"/>
      <c r="DA63" s="35"/>
      <c r="DB63" s="35"/>
      <c r="DC63" s="35"/>
      <c r="DD63" s="35"/>
      <c r="DE63" s="35"/>
      <c r="DF63" s="35"/>
      <c r="DG63" s="35"/>
      <c r="DH63" s="35"/>
      <c r="DI63" s="35"/>
      <c r="DJ63" s="35"/>
      <c r="DK63" s="35"/>
      <c r="DL63" s="35"/>
      <c r="DM63" s="35"/>
      <c r="DN63" s="35"/>
      <c r="DO63" s="35"/>
      <c r="DP63" s="35"/>
      <c r="DQ63" s="35"/>
      <c r="DR63" s="35"/>
      <c r="DS63" s="35"/>
      <c r="DT63" s="35"/>
      <c r="DU63" s="35"/>
      <c r="DV63" s="35"/>
      <c r="DW63" s="35"/>
      <c r="DX63" s="35"/>
      <c r="DY63" s="35"/>
      <c r="DZ63" s="35"/>
    </row>
    <row r="64" spans="1:130">
      <c r="A64" s="79"/>
      <c r="B64" s="79"/>
      <c r="C64" s="79"/>
      <c r="D64" s="79"/>
      <c r="E64" s="79"/>
      <c r="F64" s="79"/>
      <c r="G64" s="79"/>
      <c r="H64" s="79"/>
      <c r="I64" s="35"/>
      <c r="J64" s="35"/>
      <c r="K64" s="35"/>
      <c r="L64" s="35"/>
      <c r="M64" s="35"/>
      <c r="N64" s="35"/>
      <c r="O64" s="35"/>
      <c r="P64" s="35"/>
      <c r="Q64" s="35"/>
      <c r="R64" s="35"/>
      <c r="S64" s="35"/>
      <c r="T64" s="35"/>
      <c r="U64" s="35"/>
      <c r="V64" s="35"/>
      <c r="W64" s="35"/>
      <c r="X64" s="35"/>
      <c r="Y64" s="35"/>
      <c r="Z64" s="35"/>
      <c r="AA64" s="35"/>
      <c r="AB64" s="35"/>
      <c r="AC64" s="35"/>
      <c r="AD64" s="35"/>
      <c r="AE64" s="35"/>
      <c r="AF64" s="35"/>
      <c r="AG64" s="35"/>
      <c r="AH64" s="35"/>
      <c r="AI64" s="35"/>
      <c r="AJ64" s="35"/>
      <c r="AK64" s="35"/>
      <c r="AL64" s="35"/>
      <c r="AM64" s="35"/>
      <c r="AN64" s="35"/>
      <c r="AO64" s="35"/>
      <c r="AP64" s="35"/>
      <c r="AQ64" s="35"/>
      <c r="AR64" s="35"/>
      <c r="AS64" s="35"/>
      <c r="AT64" s="35"/>
      <c r="AU64" s="35"/>
      <c r="AV64" s="35"/>
      <c r="AW64" s="35"/>
      <c r="AX64" s="35"/>
      <c r="AY64" s="35"/>
      <c r="AZ64" s="35"/>
      <c r="BA64" s="35"/>
      <c r="BB64" s="35"/>
      <c r="BC64" s="35"/>
      <c r="BD64" s="35"/>
      <c r="BE64" s="35"/>
      <c r="BF64" s="35"/>
      <c r="BG64" s="35"/>
      <c r="BH64" s="35"/>
      <c r="BI64" s="35"/>
      <c r="BJ64" s="35"/>
      <c r="BK64" s="35"/>
      <c r="BL64" s="35"/>
      <c r="BM64" s="35"/>
      <c r="BN64" s="35"/>
      <c r="BO64" s="35"/>
      <c r="BP64" s="35"/>
      <c r="BQ64" s="35"/>
      <c r="BR64" s="35"/>
      <c r="BS64" s="35"/>
      <c r="BT64" s="35"/>
      <c r="BU64" s="35"/>
      <c r="BV64" s="35"/>
      <c r="BW64" s="35"/>
      <c r="BX64" s="35"/>
      <c r="BY64" s="35"/>
      <c r="BZ64" s="35"/>
      <c r="CA64" s="35"/>
      <c r="CB64" s="35"/>
      <c r="CC64" s="35"/>
      <c r="CD64" s="35"/>
      <c r="CE64" s="35"/>
      <c r="CF64" s="35"/>
      <c r="CG64" s="35"/>
      <c r="CH64" s="35"/>
      <c r="CI64" s="35"/>
      <c r="CJ64" s="35"/>
      <c r="CK64" s="35"/>
      <c r="CL64" s="35"/>
      <c r="CM64" s="35"/>
      <c r="CN64" s="35"/>
      <c r="CO64" s="35"/>
      <c r="CP64" s="35"/>
      <c r="CQ64" s="35"/>
      <c r="CR64" s="35"/>
      <c r="CS64" s="35"/>
      <c r="CT64" s="35"/>
      <c r="CU64" s="35"/>
      <c r="CV64" s="35"/>
      <c r="CW64" s="35"/>
      <c r="CX64" s="35"/>
      <c r="CY64" s="35"/>
      <c r="CZ64" s="35"/>
      <c r="DA64" s="35"/>
      <c r="DB64" s="35"/>
      <c r="DC64" s="35"/>
      <c r="DD64" s="35"/>
      <c r="DE64" s="35"/>
      <c r="DF64" s="35"/>
      <c r="DG64" s="35"/>
      <c r="DH64" s="35"/>
      <c r="DI64" s="35"/>
      <c r="DJ64" s="35"/>
      <c r="DK64" s="35"/>
      <c r="DL64" s="35"/>
      <c r="DM64" s="35"/>
      <c r="DN64" s="35"/>
      <c r="DO64" s="35"/>
      <c r="DP64" s="35"/>
      <c r="DQ64" s="35"/>
      <c r="DR64" s="35"/>
      <c r="DS64" s="35"/>
      <c r="DT64" s="35"/>
      <c r="DU64" s="35"/>
      <c r="DV64" s="35"/>
      <c r="DW64" s="35"/>
      <c r="DX64" s="35"/>
      <c r="DY64" s="35"/>
      <c r="DZ64" s="35"/>
    </row>
    <row r="65" spans="1:130">
      <c r="A65" s="79"/>
      <c r="B65" s="79"/>
      <c r="C65" s="79"/>
      <c r="D65" s="79"/>
      <c r="E65" s="79"/>
      <c r="F65" s="79"/>
      <c r="G65" s="79"/>
      <c r="H65" s="79"/>
      <c r="I65" s="35"/>
      <c r="J65" s="35"/>
      <c r="K65" s="35"/>
      <c r="L65" s="35"/>
      <c r="M65" s="35"/>
      <c r="N65" s="35"/>
      <c r="O65" s="35"/>
      <c r="P65" s="35"/>
      <c r="Q65" s="35"/>
      <c r="R65" s="35"/>
      <c r="S65" s="35"/>
      <c r="T65" s="35"/>
      <c r="U65" s="35"/>
      <c r="V65" s="35"/>
      <c r="W65" s="35"/>
      <c r="X65" s="35"/>
      <c r="Y65" s="35"/>
      <c r="Z65" s="35"/>
      <c r="AA65" s="35"/>
      <c r="AB65" s="35"/>
      <c r="AC65" s="35"/>
      <c r="AD65" s="35"/>
      <c r="AE65" s="35"/>
      <c r="AF65" s="35"/>
      <c r="AG65" s="35"/>
      <c r="AH65" s="35"/>
      <c r="AI65" s="35"/>
      <c r="AJ65" s="35"/>
      <c r="AK65" s="35"/>
      <c r="AL65" s="35"/>
      <c r="AM65" s="35"/>
      <c r="AN65" s="35"/>
      <c r="AO65" s="35"/>
      <c r="AP65" s="35"/>
      <c r="AQ65" s="35"/>
      <c r="AR65" s="35"/>
      <c r="AS65" s="35"/>
      <c r="AT65" s="35"/>
      <c r="AU65" s="35"/>
      <c r="AV65" s="35"/>
      <c r="AW65" s="35"/>
      <c r="AX65" s="35"/>
      <c r="AY65" s="35"/>
      <c r="AZ65" s="35"/>
      <c r="BA65" s="35"/>
      <c r="BB65" s="35"/>
      <c r="BC65" s="35"/>
      <c r="BD65" s="35"/>
      <c r="BE65" s="35"/>
      <c r="BF65" s="35"/>
      <c r="BG65" s="35"/>
      <c r="BH65" s="35"/>
      <c r="BI65" s="35"/>
      <c r="BJ65" s="35"/>
      <c r="BK65" s="35"/>
      <c r="BL65" s="35"/>
      <c r="BM65" s="35"/>
      <c r="BN65" s="35"/>
      <c r="BO65" s="35"/>
      <c r="BP65" s="35"/>
      <c r="BQ65" s="35"/>
      <c r="BR65" s="35"/>
      <c r="BS65" s="35"/>
      <c r="BT65" s="35"/>
      <c r="BU65" s="35"/>
      <c r="BV65" s="35"/>
      <c r="BW65" s="35"/>
      <c r="BX65" s="35"/>
      <c r="BY65" s="35"/>
      <c r="BZ65" s="35"/>
      <c r="CA65" s="35"/>
      <c r="CB65" s="35"/>
      <c r="CC65" s="35"/>
      <c r="CD65" s="35"/>
      <c r="CE65" s="35"/>
      <c r="CF65" s="35"/>
      <c r="CG65" s="35"/>
      <c r="CH65" s="35"/>
      <c r="CI65" s="35"/>
      <c r="CJ65" s="35"/>
      <c r="CK65" s="35"/>
      <c r="CL65" s="35"/>
      <c r="CM65" s="35"/>
      <c r="CN65" s="35"/>
      <c r="CO65" s="35"/>
      <c r="CP65" s="35"/>
      <c r="CQ65" s="35"/>
      <c r="CR65" s="35"/>
      <c r="CS65" s="35"/>
      <c r="CT65" s="35"/>
      <c r="CU65" s="35"/>
      <c r="CV65" s="35"/>
      <c r="CW65" s="35"/>
      <c r="CX65" s="35"/>
      <c r="CY65" s="35"/>
      <c r="CZ65" s="35"/>
      <c r="DA65" s="35"/>
      <c r="DB65" s="35"/>
      <c r="DC65" s="35"/>
      <c r="DD65" s="35"/>
      <c r="DE65" s="35"/>
      <c r="DF65" s="35"/>
      <c r="DG65" s="35"/>
      <c r="DH65" s="35"/>
      <c r="DI65" s="35"/>
      <c r="DJ65" s="35"/>
      <c r="DK65" s="35"/>
      <c r="DL65" s="35"/>
      <c r="DM65" s="35"/>
      <c r="DN65" s="35"/>
      <c r="DO65" s="35"/>
      <c r="DP65" s="35"/>
      <c r="DQ65" s="35"/>
      <c r="DR65" s="35"/>
      <c r="DS65" s="35"/>
      <c r="DT65" s="35"/>
      <c r="DU65" s="35"/>
      <c r="DV65" s="35"/>
      <c r="DW65" s="35"/>
      <c r="DX65" s="35"/>
      <c r="DY65" s="35"/>
      <c r="DZ65" s="35"/>
    </row>
    <row r="66" spans="1:130">
      <c r="A66" s="79"/>
      <c r="B66" s="79"/>
      <c r="C66" s="79"/>
      <c r="D66" s="79"/>
      <c r="E66" s="79"/>
      <c r="F66" s="79"/>
      <c r="G66" s="79"/>
      <c r="H66" s="79"/>
      <c r="I66" s="35"/>
      <c r="J66" s="35"/>
      <c r="K66" s="35"/>
      <c r="L66" s="35"/>
      <c r="M66" s="35"/>
      <c r="N66" s="35"/>
      <c r="O66" s="35"/>
      <c r="P66" s="35"/>
      <c r="Q66" s="35"/>
      <c r="R66" s="35"/>
      <c r="S66" s="35"/>
      <c r="T66" s="35"/>
      <c r="U66" s="35"/>
      <c r="V66" s="35"/>
      <c r="W66" s="35"/>
      <c r="X66" s="35"/>
      <c r="Y66" s="35"/>
      <c r="Z66" s="35"/>
      <c r="AA66" s="35"/>
      <c r="AB66" s="35"/>
      <c r="AC66" s="35"/>
      <c r="AD66" s="35"/>
      <c r="AE66" s="35"/>
      <c r="AF66" s="35"/>
      <c r="AG66" s="35"/>
      <c r="AH66" s="35"/>
      <c r="AI66" s="35"/>
      <c r="AJ66" s="35"/>
      <c r="AK66" s="35"/>
      <c r="AL66" s="35"/>
      <c r="AM66" s="35"/>
      <c r="AN66" s="35"/>
      <c r="AO66" s="35"/>
      <c r="AP66" s="35"/>
      <c r="AQ66" s="35"/>
      <c r="AR66" s="35"/>
      <c r="AS66" s="35"/>
      <c r="AT66" s="35"/>
      <c r="AU66" s="35"/>
      <c r="AV66" s="35"/>
      <c r="AW66" s="35"/>
      <c r="AX66" s="35"/>
      <c r="AY66" s="35"/>
      <c r="AZ66" s="35"/>
      <c r="BA66" s="35"/>
      <c r="BB66" s="35"/>
      <c r="BC66" s="35"/>
      <c r="BD66" s="35"/>
      <c r="BE66" s="35"/>
      <c r="BF66" s="35"/>
      <c r="BG66" s="35"/>
      <c r="BH66" s="35"/>
      <c r="BI66" s="35"/>
      <c r="BJ66" s="35"/>
      <c r="BK66" s="35"/>
      <c r="BL66" s="35"/>
      <c r="BM66" s="35"/>
      <c r="BN66" s="35"/>
      <c r="BO66" s="35"/>
      <c r="BP66" s="35"/>
      <c r="BQ66" s="35"/>
      <c r="BR66" s="35"/>
      <c r="BS66" s="35"/>
      <c r="BT66" s="35"/>
      <c r="BU66" s="35"/>
      <c r="BV66" s="35"/>
      <c r="BW66" s="35"/>
      <c r="BX66" s="35"/>
      <c r="BY66" s="35"/>
      <c r="BZ66" s="35"/>
      <c r="CA66" s="35"/>
      <c r="CB66" s="35"/>
      <c r="CC66" s="35"/>
      <c r="CD66" s="35"/>
      <c r="CE66" s="35"/>
      <c r="CF66" s="35"/>
      <c r="CG66" s="35"/>
      <c r="CH66" s="35"/>
      <c r="CI66" s="35"/>
      <c r="CJ66" s="35"/>
      <c r="CK66" s="35"/>
      <c r="CL66" s="35"/>
      <c r="CM66" s="35"/>
      <c r="CN66" s="35"/>
      <c r="CO66" s="35"/>
      <c r="CP66" s="35"/>
      <c r="CQ66" s="35"/>
      <c r="CR66" s="35"/>
      <c r="CS66" s="35"/>
      <c r="CT66" s="35"/>
      <c r="CU66" s="35"/>
      <c r="CV66" s="35"/>
      <c r="CW66" s="35"/>
      <c r="CX66" s="35"/>
      <c r="CY66" s="35"/>
      <c r="CZ66" s="35"/>
      <c r="DA66" s="35"/>
      <c r="DB66" s="35"/>
      <c r="DC66" s="35"/>
      <c r="DD66" s="35"/>
      <c r="DE66" s="35"/>
      <c r="DF66" s="35"/>
      <c r="DG66" s="35"/>
      <c r="DH66" s="35"/>
      <c r="DI66" s="35"/>
      <c r="DJ66" s="35"/>
      <c r="DK66" s="35"/>
      <c r="DL66" s="35"/>
      <c r="DM66" s="35"/>
      <c r="DN66" s="35"/>
      <c r="DO66" s="35"/>
      <c r="DP66" s="35"/>
      <c r="DQ66" s="35"/>
      <c r="DR66" s="35"/>
      <c r="DS66" s="35"/>
      <c r="DT66" s="35"/>
      <c r="DU66" s="35"/>
      <c r="DV66" s="35"/>
      <c r="DW66" s="35"/>
      <c r="DX66" s="35"/>
      <c r="DY66" s="35"/>
      <c r="DZ66" s="35"/>
    </row>
    <row r="67" spans="1:130">
      <c r="A67" s="79"/>
      <c r="B67" s="79"/>
      <c r="C67" s="79"/>
      <c r="D67" s="79"/>
      <c r="E67" s="79"/>
      <c r="F67" s="79"/>
      <c r="G67" s="79"/>
      <c r="H67" s="79"/>
      <c r="I67" s="35"/>
      <c r="J67" s="35"/>
      <c r="K67" s="35"/>
      <c r="L67" s="35"/>
      <c r="M67" s="35"/>
      <c r="N67" s="35"/>
      <c r="O67" s="35"/>
      <c r="P67" s="35"/>
      <c r="Q67" s="35"/>
      <c r="R67" s="35"/>
      <c r="S67" s="35"/>
      <c r="T67" s="35"/>
      <c r="U67" s="35"/>
      <c r="V67" s="35"/>
      <c r="W67" s="35"/>
      <c r="X67" s="35"/>
      <c r="Y67" s="35"/>
      <c r="Z67" s="35"/>
      <c r="AA67" s="35"/>
      <c r="AB67" s="35"/>
      <c r="AC67" s="35"/>
      <c r="AD67" s="35"/>
      <c r="AE67" s="35"/>
      <c r="AF67" s="35"/>
      <c r="AG67" s="35"/>
      <c r="AH67" s="35"/>
      <c r="AI67" s="35"/>
      <c r="AJ67" s="35"/>
      <c r="AK67" s="35"/>
      <c r="AL67" s="35"/>
      <c r="AM67" s="35"/>
      <c r="AN67" s="35"/>
      <c r="AO67" s="35"/>
      <c r="AP67" s="35"/>
      <c r="AQ67" s="35"/>
      <c r="AR67" s="35"/>
      <c r="AS67" s="35"/>
      <c r="AT67" s="35"/>
      <c r="AU67" s="35"/>
      <c r="AV67" s="35"/>
      <c r="AW67" s="35"/>
      <c r="AX67" s="35"/>
      <c r="AY67" s="35"/>
      <c r="AZ67" s="35"/>
      <c r="BA67" s="35"/>
      <c r="BB67" s="35"/>
      <c r="BC67" s="35"/>
      <c r="BD67" s="35"/>
      <c r="BE67" s="35"/>
      <c r="BF67" s="35"/>
      <c r="BG67" s="35"/>
      <c r="BH67" s="35"/>
      <c r="BI67" s="35"/>
      <c r="BJ67" s="35"/>
      <c r="BK67" s="35"/>
      <c r="BL67" s="35"/>
      <c r="BM67" s="35"/>
      <c r="BN67" s="35"/>
      <c r="BO67" s="35"/>
      <c r="BP67" s="35"/>
      <c r="BQ67" s="35"/>
      <c r="BR67" s="35"/>
      <c r="BS67" s="35"/>
      <c r="BT67" s="35"/>
      <c r="BU67" s="35"/>
      <c r="BV67" s="35"/>
      <c r="BW67" s="35"/>
      <c r="BX67" s="35"/>
      <c r="BY67" s="35"/>
      <c r="BZ67" s="35"/>
      <c r="CA67" s="35"/>
      <c r="CB67" s="35"/>
      <c r="CC67" s="35"/>
      <c r="CD67" s="35"/>
      <c r="CE67" s="35"/>
      <c r="CF67" s="35"/>
      <c r="CG67" s="35"/>
      <c r="CH67" s="35"/>
      <c r="CI67" s="35"/>
      <c r="CJ67" s="35"/>
      <c r="CK67" s="35"/>
      <c r="CL67" s="35"/>
      <c r="CM67" s="35"/>
      <c r="CN67" s="35"/>
      <c r="CO67" s="35"/>
      <c r="CP67" s="35"/>
      <c r="CQ67" s="35"/>
      <c r="CR67" s="35"/>
      <c r="CS67" s="35"/>
      <c r="CT67" s="35"/>
      <c r="CU67" s="35"/>
      <c r="CV67" s="35"/>
      <c r="CW67" s="35"/>
      <c r="CX67" s="35"/>
      <c r="CY67" s="35"/>
      <c r="CZ67" s="35"/>
      <c r="DA67" s="35"/>
      <c r="DB67" s="35"/>
      <c r="DC67" s="35"/>
      <c r="DD67" s="35"/>
      <c r="DE67" s="35"/>
      <c r="DF67" s="35"/>
      <c r="DG67" s="35"/>
      <c r="DH67" s="35"/>
      <c r="DI67" s="35"/>
      <c r="DJ67" s="35"/>
      <c r="DK67" s="35"/>
      <c r="DL67" s="35"/>
      <c r="DM67" s="35"/>
      <c r="DN67" s="35"/>
      <c r="DO67" s="35"/>
      <c r="DP67" s="35"/>
      <c r="DQ67" s="35"/>
      <c r="DR67" s="35"/>
      <c r="DS67" s="35"/>
      <c r="DT67" s="35"/>
      <c r="DU67" s="35"/>
      <c r="DV67" s="35"/>
      <c r="DW67" s="35"/>
      <c r="DX67" s="35"/>
      <c r="DY67" s="35"/>
      <c r="DZ67" s="35"/>
    </row>
    <row r="68" spans="1:130">
      <c r="A68" s="79"/>
      <c r="B68" s="79"/>
      <c r="C68" s="79"/>
      <c r="D68" s="79"/>
      <c r="E68" s="79"/>
      <c r="F68" s="79"/>
      <c r="G68" s="79"/>
      <c r="H68" s="79"/>
      <c r="I68" s="35"/>
      <c r="J68" s="35"/>
      <c r="K68" s="35"/>
      <c r="L68" s="35"/>
      <c r="M68" s="35"/>
      <c r="N68" s="35"/>
      <c r="O68" s="35"/>
      <c r="P68" s="35"/>
      <c r="Q68" s="35"/>
      <c r="R68" s="35"/>
      <c r="S68" s="35"/>
      <c r="T68" s="35"/>
      <c r="U68" s="35"/>
      <c r="V68" s="35"/>
      <c r="W68" s="35"/>
      <c r="X68" s="35"/>
      <c r="Y68" s="35"/>
      <c r="Z68" s="35"/>
      <c r="AA68" s="35"/>
      <c r="AB68" s="35"/>
      <c r="AC68" s="35"/>
      <c r="AD68" s="35"/>
      <c r="AE68" s="35"/>
      <c r="AF68" s="35"/>
      <c r="AG68" s="35"/>
      <c r="AH68" s="35"/>
      <c r="AI68" s="35"/>
      <c r="AJ68" s="35"/>
      <c r="AK68" s="35"/>
      <c r="AL68" s="35"/>
      <c r="AM68" s="35"/>
      <c r="AN68" s="35"/>
      <c r="AO68" s="35"/>
      <c r="AP68" s="35"/>
      <c r="AQ68" s="35"/>
      <c r="AR68" s="35"/>
      <c r="AS68" s="35"/>
      <c r="AT68" s="35"/>
      <c r="AU68" s="35"/>
      <c r="AV68" s="35"/>
      <c r="AW68" s="35"/>
      <c r="AX68" s="35"/>
      <c r="AY68" s="35"/>
      <c r="AZ68" s="35"/>
      <c r="BA68" s="35"/>
      <c r="BB68" s="35"/>
      <c r="BC68" s="35"/>
      <c r="BD68" s="35"/>
      <c r="BE68" s="35"/>
      <c r="BF68" s="35"/>
      <c r="BG68" s="35"/>
      <c r="BH68" s="35"/>
      <c r="BI68" s="35"/>
      <c r="BJ68" s="35"/>
      <c r="BK68" s="35"/>
      <c r="BL68" s="35"/>
      <c r="BM68" s="35"/>
      <c r="BN68" s="35"/>
      <c r="BO68" s="35"/>
      <c r="BP68" s="35"/>
      <c r="BQ68" s="35"/>
      <c r="BR68" s="35"/>
      <c r="BS68" s="35"/>
      <c r="BT68" s="35"/>
      <c r="BU68" s="35"/>
      <c r="BV68" s="35"/>
      <c r="BW68" s="35"/>
      <c r="BX68" s="35"/>
      <c r="BY68" s="35"/>
      <c r="BZ68" s="35"/>
      <c r="CA68" s="35"/>
      <c r="CB68" s="35"/>
      <c r="CC68" s="35"/>
      <c r="CD68" s="35"/>
      <c r="CE68" s="35"/>
      <c r="CF68" s="35"/>
      <c r="CG68" s="35"/>
      <c r="CH68" s="35"/>
      <c r="CI68" s="35"/>
      <c r="CJ68" s="35"/>
      <c r="CK68" s="35"/>
      <c r="CL68" s="35"/>
      <c r="CM68" s="35"/>
      <c r="CN68" s="35"/>
      <c r="CO68" s="35"/>
      <c r="CP68" s="35"/>
      <c r="CQ68" s="35"/>
      <c r="CR68" s="35"/>
      <c r="CS68" s="35"/>
      <c r="CT68" s="35"/>
      <c r="CU68" s="35"/>
      <c r="CV68" s="35"/>
      <c r="CW68" s="35"/>
      <c r="CX68" s="35"/>
      <c r="CY68" s="35"/>
      <c r="CZ68" s="35"/>
      <c r="DA68" s="35"/>
      <c r="DB68" s="35"/>
      <c r="DC68" s="35"/>
      <c r="DD68" s="35"/>
      <c r="DE68" s="35"/>
      <c r="DF68" s="35"/>
      <c r="DG68" s="35"/>
      <c r="DH68" s="35"/>
      <c r="DI68" s="35"/>
      <c r="DJ68" s="35"/>
      <c r="DK68" s="35"/>
      <c r="DL68" s="35"/>
      <c r="DM68" s="35"/>
      <c r="DN68" s="35"/>
      <c r="DO68" s="35"/>
      <c r="DP68" s="35"/>
      <c r="DQ68" s="35"/>
      <c r="DR68" s="35"/>
      <c r="DS68" s="35"/>
      <c r="DT68" s="35"/>
      <c r="DU68" s="35"/>
      <c r="DV68" s="35"/>
      <c r="DW68" s="35"/>
      <c r="DX68" s="35"/>
      <c r="DY68" s="35"/>
      <c r="DZ68" s="35"/>
    </row>
    <row r="69" spans="1:130">
      <c r="A69" s="79"/>
      <c r="B69" s="79"/>
      <c r="C69" s="79"/>
      <c r="D69" s="79"/>
      <c r="E69" s="79"/>
      <c r="F69" s="79"/>
      <c r="G69" s="79"/>
      <c r="H69" s="79"/>
      <c r="I69" s="35"/>
      <c r="J69" s="35"/>
      <c r="K69" s="35"/>
      <c r="L69" s="35"/>
      <c r="M69" s="35"/>
      <c r="N69" s="35"/>
      <c r="O69" s="35"/>
      <c r="P69" s="35"/>
      <c r="Q69" s="35"/>
      <c r="R69" s="35"/>
      <c r="S69" s="35"/>
      <c r="T69" s="35"/>
      <c r="U69" s="35"/>
      <c r="V69" s="35"/>
      <c r="W69" s="35"/>
      <c r="X69" s="35"/>
      <c r="Y69" s="35"/>
      <c r="Z69" s="35"/>
      <c r="AA69" s="35"/>
      <c r="AB69" s="35"/>
      <c r="AC69" s="35"/>
      <c r="AD69" s="35"/>
      <c r="AE69" s="35"/>
      <c r="AF69" s="35"/>
      <c r="AG69" s="35"/>
      <c r="AH69" s="35"/>
      <c r="AI69" s="35"/>
      <c r="AJ69" s="35"/>
      <c r="AK69" s="35"/>
      <c r="AL69" s="35"/>
      <c r="AM69" s="35"/>
      <c r="AN69" s="35"/>
      <c r="AO69" s="35"/>
      <c r="AP69" s="35"/>
      <c r="AQ69" s="35"/>
      <c r="AR69" s="35"/>
      <c r="AS69" s="35"/>
      <c r="AT69" s="35"/>
      <c r="AU69" s="35"/>
      <c r="AV69" s="35"/>
      <c r="AW69" s="35"/>
      <c r="AX69" s="35"/>
      <c r="AY69" s="35"/>
      <c r="AZ69" s="35"/>
      <c r="BA69" s="35"/>
      <c r="BB69" s="35"/>
      <c r="BC69" s="35"/>
      <c r="BD69" s="35"/>
      <c r="BE69" s="35"/>
      <c r="BF69" s="35"/>
      <c r="BG69" s="35"/>
      <c r="BH69" s="35"/>
      <c r="BI69" s="35"/>
      <c r="BJ69" s="35"/>
      <c r="BK69" s="35"/>
      <c r="BL69" s="35"/>
      <c r="BM69" s="35"/>
      <c r="BN69" s="35"/>
      <c r="BO69" s="35"/>
      <c r="BP69" s="35"/>
      <c r="BQ69" s="35"/>
      <c r="BR69" s="35"/>
      <c r="BS69" s="35"/>
      <c r="BT69" s="35"/>
      <c r="BU69" s="35"/>
      <c r="BV69" s="35"/>
      <c r="BW69" s="35"/>
      <c r="BX69" s="35"/>
      <c r="BY69" s="35"/>
      <c r="BZ69" s="35"/>
      <c r="CA69" s="35"/>
      <c r="CB69" s="35"/>
      <c r="CC69" s="35"/>
      <c r="CD69" s="35"/>
      <c r="CE69" s="35"/>
      <c r="CF69" s="35"/>
      <c r="CG69" s="35"/>
      <c r="CH69" s="35"/>
      <c r="CI69" s="35"/>
      <c r="CJ69" s="35"/>
      <c r="CK69" s="35"/>
      <c r="CL69" s="35"/>
      <c r="CM69" s="35"/>
      <c r="CN69" s="35"/>
      <c r="CO69" s="35"/>
      <c r="CP69" s="35"/>
      <c r="CQ69" s="35"/>
      <c r="CR69" s="35"/>
      <c r="CS69" s="35"/>
      <c r="CT69" s="35"/>
      <c r="CU69" s="35"/>
      <c r="CV69" s="35"/>
      <c r="CW69" s="35"/>
      <c r="CX69" s="35"/>
      <c r="CY69" s="35"/>
      <c r="CZ69" s="35"/>
      <c r="DA69" s="35"/>
      <c r="DB69" s="35"/>
      <c r="DC69" s="35"/>
      <c r="DD69" s="35"/>
      <c r="DE69" s="35"/>
      <c r="DF69" s="35"/>
      <c r="DG69" s="35"/>
      <c r="DH69" s="35"/>
      <c r="DI69" s="35"/>
      <c r="DJ69" s="35"/>
      <c r="DK69" s="35"/>
      <c r="DL69" s="35"/>
      <c r="DM69" s="35"/>
      <c r="DN69" s="35"/>
      <c r="DO69" s="35"/>
      <c r="DP69" s="35"/>
      <c r="DQ69" s="35"/>
      <c r="DR69" s="35"/>
      <c r="DS69" s="35"/>
      <c r="DT69" s="35"/>
      <c r="DU69" s="35"/>
      <c r="DV69" s="35"/>
      <c r="DW69" s="35"/>
      <c r="DX69" s="35"/>
      <c r="DY69" s="35"/>
      <c r="DZ69" s="35"/>
    </row>
    <row r="70" spans="1:130">
      <c r="A70" s="79"/>
      <c r="B70" s="79"/>
      <c r="C70" s="79"/>
      <c r="D70" s="79"/>
      <c r="E70" s="79"/>
      <c r="F70" s="79"/>
      <c r="G70" s="79"/>
      <c r="H70" s="79"/>
      <c r="I70" s="35"/>
      <c r="J70" s="35"/>
      <c r="K70" s="35"/>
      <c r="L70" s="35"/>
      <c r="M70" s="35"/>
      <c r="N70" s="35"/>
      <c r="O70" s="35"/>
      <c r="P70" s="35"/>
      <c r="Q70" s="35"/>
      <c r="R70" s="35"/>
      <c r="S70" s="35"/>
      <c r="T70" s="35"/>
      <c r="U70" s="35"/>
      <c r="V70" s="35"/>
      <c r="W70" s="35"/>
      <c r="X70" s="35"/>
      <c r="Y70" s="35"/>
      <c r="Z70" s="35"/>
      <c r="AA70" s="35"/>
      <c r="AB70" s="35"/>
      <c r="AC70" s="35"/>
      <c r="AD70" s="35"/>
      <c r="AE70" s="35"/>
      <c r="AF70" s="35"/>
      <c r="AG70" s="35"/>
      <c r="AH70" s="35"/>
      <c r="AI70" s="35"/>
      <c r="AJ70" s="35"/>
      <c r="AK70" s="35"/>
      <c r="AL70" s="35"/>
      <c r="AM70" s="35"/>
      <c r="AN70" s="35"/>
      <c r="AO70" s="35"/>
      <c r="AP70" s="35"/>
      <c r="AQ70" s="35"/>
      <c r="AR70" s="35"/>
      <c r="AS70" s="35"/>
      <c r="AT70" s="35"/>
      <c r="AU70" s="35"/>
      <c r="AV70" s="35"/>
      <c r="AW70" s="35"/>
      <c r="AX70" s="35"/>
      <c r="AY70" s="35"/>
      <c r="AZ70" s="35"/>
      <c r="BA70" s="35"/>
      <c r="BB70" s="35"/>
      <c r="BC70" s="35"/>
      <c r="BD70" s="35"/>
      <c r="BE70" s="35"/>
      <c r="BF70" s="35"/>
      <c r="BG70" s="35"/>
      <c r="BH70" s="35"/>
      <c r="BI70" s="35"/>
      <c r="BJ70" s="35"/>
      <c r="BK70" s="35"/>
      <c r="BL70" s="35"/>
      <c r="BM70" s="35"/>
      <c r="BN70" s="35"/>
      <c r="BO70" s="35"/>
      <c r="BP70" s="35"/>
      <c r="BQ70" s="35"/>
      <c r="BR70" s="35"/>
      <c r="BS70" s="35"/>
      <c r="BT70" s="35"/>
      <c r="BU70" s="35"/>
      <c r="BV70" s="35"/>
      <c r="BW70" s="35"/>
      <c r="BX70" s="35"/>
      <c r="BY70" s="35"/>
      <c r="BZ70" s="35"/>
      <c r="CA70" s="35"/>
      <c r="CB70" s="35"/>
      <c r="CC70" s="35"/>
      <c r="CD70" s="35"/>
      <c r="CE70" s="35"/>
      <c r="CF70" s="35"/>
      <c r="CG70" s="35"/>
      <c r="CH70" s="35"/>
      <c r="CI70" s="35"/>
      <c r="CJ70" s="35"/>
      <c r="CK70" s="35"/>
      <c r="CL70" s="35"/>
      <c r="CM70" s="35"/>
      <c r="CN70" s="35"/>
      <c r="CO70" s="35"/>
      <c r="CP70" s="35"/>
      <c r="CQ70" s="35"/>
      <c r="CR70" s="35"/>
      <c r="CS70" s="35"/>
      <c r="CT70" s="35"/>
      <c r="CU70" s="35"/>
      <c r="CV70" s="35"/>
      <c r="CW70" s="35"/>
      <c r="CX70" s="35"/>
      <c r="CY70" s="35"/>
      <c r="CZ70" s="35"/>
      <c r="DA70" s="35"/>
      <c r="DB70" s="35"/>
      <c r="DC70" s="35"/>
      <c r="DD70" s="35"/>
      <c r="DE70" s="35"/>
      <c r="DF70" s="35"/>
      <c r="DG70" s="35"/>
      <c r="DH70" s="35"/>
      <c r="DI70" s="35"/>
      <c r="DJ70" s="35"/>
      <c r="DK70" s="35"/>
      <c r="DL70" s="35"/>
      <c r="DM70" s="35"/>
      <c r="DN70" s="35"/>
      <c r="DO70" s="35"/>
      <c r="DP70" s="35"/>
      <c r="DQ70" s="35"/>
      <c r="DR70" s="35"/>
      <c r="DS70" s="35"/>
      <c r="DT70" s="35"/>
      <c r="DU70" s="35"/>
      <c r="DV70" s="35"/>
      <c r="DW70" s="35"/>
      <c r="DX70" s="35"/>
      <c r="DY70" s="35"/>
      <c r="DZ70" s="35"/>
    </row>
    <row r="71" spans="1:130">
      <c r="A71" s="79"/>
      <c r="B71" s="79"/>
      <c r="C71" s="79"/>
      <c r="D71" s="79"/>
      <c r="E71" s="79"/>
      <c r="F71" s="79"/>
      <c r="G71" s="79"/>
      <c r="H71" s="79"/>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c r="AX71" s="35"/>
      <c r="AY71" s="35"/>
      <c r="AZ71" s="35"/>
      <c r="BA71" s="35"/>
      <c r="BB71" s="35"/>
      <c r="BC71" s="35"/>
      <c r="BD71" s="35"/>
      <c r="BE71" s="35"/>
      <c r="BF71" s="35"/>
      <c r="BG71" s="35"/>
      <c r="BH71" s="35"/>
      <c r="BI71" s="35"/>
      <c r="BJ71" s="35"/>
      <c r="BK71" s="35"/>
      <c r="BL71" s="35"/>
      <c r="BM71" s="35"/>
      <c r="BN71" s="35"/>
      <c r="BO71" s="35"/>
      <c r="BP71" s="35"/>
      <c r="BQ71" s="35"/>
      <c r="BR71" s="35"/>
      <c r="BS71" s="35"/>
      <c r="BT71" s="35"/>
      <c r="BU71" s="35"/>
      <c r="BV71" s="35"/>
      <c r="BW71" s="35"/>
      <c r="BX71" s="35"/>
      <c r="BY71" s="35"/>
      <c r="BZ71" s="35"/>
      <c r="CA71" s="35"/>
      <c r="CB71" s="35"/>
      <c r="CC71" s="35"/>
      <c r="CD71" s="35"/>
      <c r="CE71" s="35"/>
      <c r="CF71" s="35"/>
      <c r="CG71" s="35"/>
      <c r="CH71" s="35"/>
      <c r="CI71" s="35"/>
      <c r="CJ71" s="35"/>
      <c r="CK71" s="35"/>
      <c r="CL71" s="35"/>
      <c r="CM71" s="35"/>
      <c r="CN71" s="35"/>
      <c r="CO71" s="35"/>
      <c r="CP71" s="35"/>
      <c r="CQ71" s="35"/>
      <c r="CR71" s="35"/>
      <c r="CS71" s="35"/>
      <c r="CT71" s="35"/>
      <c r="CU71" s="35"/>
      <c r="CV71" s="35"/>
      <c r="CW71" s="35"/>
      <c r="CX71" s="35"/>
      <c r="CY71" s="35"/>
      <c r="CZ71" s="35"/>
      <c r="DA71" s="35"/>
      <c r="DB71" s="35"/>
      <c r="DC71" s="35"/>
      <c r="DD71" s="35"/>
      <c r="DE71" s="35"/>
      <c r="DF71" s="35"/>
      <c r="DG71" s="35"/>
      <c r="DH71" s="35"/>
      <c r="DI71" s="35"/>
      <c r="DJ71" s="35"/>
      <c r="DK71" s="35"/>
      <c r="DL71" s="35"/>
      <c r="DM71" s="35"/>
      <c r="DN71" s="35"/>
      <c r="DO71" s="35"/>
      <c r="DP71" s="35"/>
      <c r="DQ71" s="35"/>
      <c r="DR71" s="35"/>
      <c r="DS71" s="35"/>
      <c r="DT71" s="35"/>
      <c r="DU71" s="35"/>
      <c r="DV71" s="35"/>
      <c r="DW71" s="35"/>
      <c r="DX71" s="35"/>
      <c r="DY71" s="35"/>
      <c r="DZ71" s="35"/>
    </row>
    <row r="72" spans="1:130">
      <c r="A72" s="79"/>
      <c r="B72" s="79"/>
      <c r="C72" s="79"/>
      <c r="D72" s="79"/>
      <c r="E72" s="79"/>
      <c r="F72" s="79"/>
      <c r="G72" s="79"/>
      <c r="H72" s="79"/>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c r="AX72" s="35"/>
      <c r="AY72" s="35"/>
      <c r="AZ72" s="35"/>
      <c r="BA72" s="35"/>
      <c r="BB72" s="35"/>
      <c r="BC72" s="35"/>
      <c r="BD72" s="35"/>
      <c r="BE72" s="35"/>
      <c r="BF72" s="35"/>
      <c r="BG72" s="35"/>
      <c r="BH72" s="35"/>
      <c r="BI72" s="35"/>
      <c r="BJ72" s="35"/>
      <c r="BK72" s="35"/>
      <c r="BL72" s="35"/>
      <c r="BM72" s="35"/>
      <c r="BN72" s="35"/>
      <c r="BO72" s="35"/>
      <c r="BP72" s="35"/>
      <c r="BQ72" s="35"/>
      <c r="BR72" s="35"/>
      <c r="BS72" s="35"/>
      <c r="BT72" s="35"/>
      <c r="BU72" s="35"/>
      <c r="BV72" s="35"/>
      <c r="BW72" s="35"/>
      <c r="BX72" s="35"/>
      <c r="BY72" s="35"/>
      <c r="BZ72" s="35"/>
      <c r="CA72" s="35"/>
      <c r="CB72" s="35"/>
      <c r="CC72" s="35"/>
      <c r="CD72" s="35"/>
      <c r="CE72" s="35"/>
      <c r="CF72" s="35"/>
      <c r="CG72" s="35"/>
      <c r="CH72" s="35"/>
      <c r="CI72" s="35"/>
      <c r="CJ72" s="35"/>
      <c r="CK72" s="35"/>
      <c r="CL72" s="35"/>
      <c r="CM72" s="35"/>
      <c r="CN72" s="35"/>
      <c r="CO72" s="35"/>
      <c r="CP72" s="35"/>
      <c r="CQ72" s="35"/>
      <c r="CR72" s="35"/>
      <c r="CS72" s="35"/>
      <c r="CT72" s="35"/>
      <c r="CU72" s="35"/>
      <c r="CV72" s="35"/>
      <c r="CW72" s="35"/>
      <c r="CX72" s="35"/>
      <c r="CY72" s="35"/>
      <c r="CZ72" s="35"/>
      <c r="DA72" s="35"/>
      <c r="DB72" s="35"/>
      <c r="DC72" s="35"/>
      <c r="DD72" s="35"/>
      <c r="DE72" s="35"/>
      <c r="DF72" s="35"/>
      <c r="DG72" s="35"/>
      <c r="DH72" s="35"/>
      <c r="DI72" s="35"/>
      <c r="DJ72" s="35"/>
      <c r="DK72" s="35"/>
      <c r="DL72" s="35"/>
      <c r="DM72" s="35"/>
      <c r="DN72" s="35"/>
      <c r="DO72" s="35"/>
      <c r="DP72" s="35"/>
      <c r="DQ72" s="35"/>
      <c r="DR72" s="35"/>
      <c r="DS72" s="35"/>
      <c r="DT72" s="35"/>
      <c r="DU72" s="35"/>
      <c r="DV72" s="35"/>
      <c r="DW72" s="35"/>
      <c r="DX72" s="35"/>
      <c r="DY72" s="35"/>
      <c r="DZ72" s="35"/>
    </row>
    <row r="73" spans="1:130">
      <c r="A73" s="79"/>
      <c r="B73" s="79"/>
      <c r="C73" s="79"/>
      <c r="D73" s="79"/>
      <c r="E73" s="79"/>
      <c r="F73" s="79"/>
      <c r="G73" s="79"/>
      <c r="H73" s="79"/>
      <c r="I73" s="35"/>
      <c r="J73" s="35"/>
      <c r="K73" s="35"/>
      <c r="L73" s="35"/>
      <c r="M73" s="35"/>
      <c r="N73" s="35"/>
      <c r="O73" s="35"/>
      <c r="P73" s="35"/>
      <c r="Q73" s="35"/>
      <c r="R73" s="35"/>
      <c r="S73" s="35"/>
      <c r="T73" s="35"/>
      <c r="U73" s="35"/>
      <c r="V73" s="35"/>
      <c r="W73" s="35"/>
      <c r="X73" s="35"/>
      <c r="Y73" s="35"/>
      <c r="Z73" s="35"/>
      <c r="AA73" s="35"/>
      <c r="AB73" s="35"/>
      <c r="AC73" s="35"/>
      <c r="AD73" s="35"/>
      <c r="AE73" s="35"/>
      <c r="AF73" s="35"/>
      <c r="AG73" s="35"/>
      <c r="AH73" s="35"/>
      <c r="AI73" s="35"/>
      <c r="AJ73" s="35"/>
      <c r="AK73" s="35"/>
      <c r="AL73" s="35"/>
      <c r="AM73" s="35"/>
      <c r="AN73" s="35"/>
      <c r="AO73" s="35"/>
      <c r="AP73" s="35"/>
      <c r="AQ73" s="35"/>
      <c r="AR73" s="35"/>
      <c r="AS73" s="35"/>
      <c r="AT73" s="35"/>
      <c r="AU73" s="35"/>
      <c r="AV73" s="35"/>
      <c r="AW73" s="35"/>
      <c r="AX73" s="35"/>
      <c r="AY73" s="35"/>
      <c r="AZ73" s="35"/>
      <c r="BA73" s="35"/>
      <c r="BB73" s="35"/>
      <c r="BC73" s="35"/>
      <c r="BD73" s="35"/>
      <c r="BE73" s="35"/>
      <c r="BF73" s="35"/>
      <c r="BG73" s="35"/>
      <c r="BH73" s="35"/>
      <c r="BI73" s="35"/>
      <c r="BJ73" s="35"/>
      <c r="BK73" s="35"/>
      <c r="BL73" s="35"/>
      <c r="BM73" s="35"/>
      <c r="BN73" s="35"/>
      <c r="BO73" s="35"/>
      <c r="BP73" s="35"/>
      <c r="BQ73" s="35"/>
      <c r="BR73" s="35"/>
      <c r="BS73" s="35"/>
      <c r="BT73" s="35"/>
      <c r="BU73" s="35"/>
      <c r="BV73" s="35"/>
      <c r="BW73" s="35"/>
      <c r="BX73" s="35"/>
      <c r="BY73" s="35"/>
      <c r="BZ73" s="35"/>
      <c r="CA73" s="35"/>
      <c r="CB73" s="35"/>
      <c r="CC73" s="35"/>
      <c r="CD73" s="35"/>
      <c r="CE73" s="35"/>
      <c r="CF73" s="35"/>
      <c r="CG73" s="35"/>
      <c r="CH73" s="35"/>
      <c r="CI73" s="35"/>
      <c r="CJ73" s="35"/>
      <c r="CK73" s="35"/>
      <c r="CL73" s="35"/>
      <c r="CM73" s="35"/>
      <c r="CN73" s="35"/>
      <c r="CO73" s="35"/>
      <c r="CP73" s="35"/>
      <c r="CQ73" s="35"/>
      <c r="CR73" s="35"/>
      <c r="CS73" s="35"/>
      <c r="CT73" s="35"/>
      <c r="CU73" s="35"/>
      <c r="CV73" s="35"/>
      <c r="CW73" s="35"/>
      <c r="CX73" s="35"/>
      <c r="CY73" s="35"/>
      <c r="CZ73" s="35"/>
      <c r="DA73" s="35"/>
      <c r="DB73" s="35"/>
      <c r="DC73" s="35"/>
      <c r="DD73" s="35"/>
      <c r="DE73" s="35"/>
      <c r="DF73" s="35"/>
      <c r="DG73" s="35"/>
      <c r="DH73" s="35"/>
      <c r="DI73" s="35"/>
      <c r="DJ73" s="35"/>
      <c r="DK73" s="35"/>
      <c r="DL73" s="35"/>
      <c r="DM73" s="35"/>
      <c r="DN73" s="35"/>
      <c r="DO73" s="35"/>
      <c r="DP73" s="35"/>
      <c r="DQ73" s="35"/>
      <c r="DR73" s="35"/>
      <c r="DS73" s="35"/>
      <c r="DT73" s="35"/>
      <c r="DU73" s="35"/>
      <c r="DV73" s="35"/>
      <c r="DW73" s="35"/>
      <c r="DX73" s="35"/>
      <c r="DY73" s="35"/>
      <c r="DZ73" s="35"/>
    </row>
    <row r="74" spans="1:130">
      <c r="A74" s="79"/>
      <c r="B74" s="79"/>
      <c r="C74" s="79"/>
      <c r="D74" s="79"/>
      <c r="E74" s="79"/>
      <c r="F74" s="79"/>
      <c r="G74" s="79"/>
      <c r="H74" s="79"/>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c r="BS74" s="35"/>
      <c r="BT74" s="35"/>
      <c r="BU74" s="35"/>
      <c r="BV74" s="35"/>
      <c r="BW74" s="35"/>
      <c r="BX74" s="35"/>
      <c r="BY74" s="35"/>
      <c r="BZ74" s="35"/>
      <c r="CA74" s="35"/>
      <c r="CB74" s="35"/>
      <c r="CC74" s="35"/>
      <c r="CD74" s="35"/>
      <c r="CE74" s="35"/>
      <c r="CF74" s="35"/>
      <c r="CG74" s="35"/>
      <c r="CH74" s="35"/>
      <c r="CI74" s="35"/>
      <c r="CJ74" s="35"/>
      <c r="CK74" s="35"/>
      <c r="CL74" s="35"/>
      <c r="CM74" s="35"/>
      <c r="CN74" s="35"/>
      <c r="CO74" s="35"/>
      <c r="CP74" s="35"/>
      <c r="CQ74" s="35"/>
      <c r="CR74" s="35"/>
      <c r="CS74" s="35"/>
      <c r="CT74" s="35"/>
      <c r="CU74" s="35"/>
      <c r="CV74" s="35"/>
      <c r="CW74" s="35"/>
      <c r="CX74" s="35"/>
      <c r="CY74" s="35"/>
      <c r="CZ74" s="35"/>
      <c r="DA74" s="35"/>
      <c r="DB74" s="35"/>
      <c r="DC74" s="35"/>
      <c r="DD74" s="35"/>
      <c r="DE74" s="35"/>
      <c r="DF74" s="35"/>
      <c r="DG74" s="35"/>
      <c r="DH74" s="35"/>
      <c r="DI74" s="35"/>
      <c r="DJ74" s="35"/>
      <c r="DK74" s="35"/>
      <c r="DL74" s="35"/>
      <c r="DM74" s="35"/>
      <c r="DN74" s="35"/>
      <c r="DO74" s="35"/>
      <c r="DP74" s="35"/>
      <c r="DQ74" s="35"/>
      <c r="DR74" s="35"/>
      <c r="DS74" s="35"/>
      <c r="DT74" s="35"/>
      <c r="DU74" s="35"/>
      <c r="DV74" s="35"/>
      <c r="DW74" s="35"/>
      <c r="DX74" s="35"/>
      <c r="DY74" s="35"/>
      <c r="DZ74" s="35"/>
    </row>
    <row r="75" spans="1:130">
      <c r="A75" s="79"/>
      <c r="B75" s="79"/>
      <c r="C75" s="79"/>
      <c r="D75" s="79"/>
      <c r="E75" s="79"/>
      <c r="F75" s="79"/>
      <c r="G75" s="79"/>
      <c r="H75" s="79"/>
      <c r="I75" s="35"/>
      <c r="J75" s="35"/>
      <c r="K75" s="35"/>
      <c r="L75" s="35"/>
      <c r="M75" s="35"/>
      <c r="N75" s="35"/>
      <c r="O75" s="35"/>
      <c r="P75" s="35"/>
      <c r="Q75" s="35"/>
      <c r="R75" s="35"/>
      <c r="S75" s="35"/>
      <c r="T75" s="35"/>
      <c r="U75" s="35"/>
      <c r="V75" s="35"/>
      <c r="W75" s="35"/>
      <c r="X75" s="35"/>
      <c r="Y75" s="35"/>
      <c r="Z75" s="35"/>
      <c r="AA75" s="35"/>
      <c r="AB75" s="35"/>
      <c r="AC75" s="35"/>
      <c r="AD75" s="35"/>
      <c r="AE75" s="35"/>
      <c r="AF75" s="35"/>
      <c r="AG75" s="35"/>
      <c r="AH75" s="35"/>
      <c r="AI75" s="35"/>
      <c r="AJ75" s="35"/>
      <c r="AK75" s="35"/>
      <c r="AL75" s="35"/>
      <c r="AM75" s="35"/>
      <c r="AN75" s="35"/>
      <c r="AO75" s="35"/>
      <c r="AP75" s="35"/>
      <c r="AQ75" s="35"/>
      <c r="AR75" s="35"/>
      <c r="AS75" s="35"/>
      <c r="AT75" s="35"/>
      <c r="AU75" s="35"/>
      <c r="AV75" s="35"/>
      <c r="AW75" s="35"/>
      <c r="AX75" s="35"/>
      <c r="AY75" s="35"/>
      <c r="AZ75" s="35"/>
      <c r="BA75" s="35"/>
      <c r="BB75" s="35"/>
      <c r="BC75" s="35"/>
      <c r="BD75" s="35"/>
      <c r="BE75" s="35"/>
      <c r="BF75" s="35"/>
      <c r="BG75" s="35"/>
      <c r="BH75" s="35"/>
      <c r="BI75" s="35"/>
      <c r="BJ75" s="35"/>
      <c r="BK75" s="35"/>
      <c r="BL75" s="35"/>
      <c r="BM75" s="35"/>
      <c r="BN75" s="35"/>
      <c r="BO75" s="35"/>
      <c r="BP75" s="35"/>
      <c r="BQ75" s="35"/>
      <c r="BR75" s="35"/>
      <c r="BS75" s="35"/>
      <c r="BT75" s="35"/>
      <c r="BU75" s="35"/>
      <c r="BV75" s="35"/>
      <c r="BW75" s="35"/>
      <c r="BX75" s="35"/>
      <c r="BY75" s="35"/>
      <c r="BZ75" s="35"/>
      <c r="CA75" s="35"/>
      <c r="CB75" s="35"/>
      <c r="CC75" s="35"/>
      <c r="CD75" s="35"/>
      <c r="CE75" s="35"/>
      <c r="CF75" s="35"/>
      <c r="CG75" s="35"/>
      <c r="CH75" s="35"/>
      <c r="CI75" s="35"/>
      <c r="CJ75" s="35"/>
      <c r="CK75" s="35"/>
      <c r="CL75" s="35"/>
      <c r="CM75" s="35"/>
      <c r="CN75" s="35"/>
      <c r="CO75" s="35"/>
      <c r="CP75" s="35"/>
      <c r="CQ75" s="35"/>
      <c r="CR75" s="35"/>
      <c r="CS75" s="35"/>
      <c r="CT75" s="35"/>
      <c r="CU75" s="35"/>
      <c r="CV75" s="35"/>
      <c r="CW75" s="35"/>
      <c r="CX75" s="35"/>
      <c r="CY75" s="35"/>
      <c r="CZ75" s="35"/>
      <c r="DA75" s="35"/>
      <c r="DB75" s="35"/>
      <c r="DC75" s="35"/>
      <c r="DD75" s="35"/>
      <c r="DE75" s="35"/>
      <c r="DF75" s="35"/>
      <c r="DG75" s="35"/>
      <c r="DH75" s="35"/>
      <c r="DI75" s="35"/>
      <c r="DJ75" s="35"/>
      <c r="DK75" s="35"/>
      <c r="DL75" s="35"/>
      <c r="DM75" s="35"/>
      <c r="DN75" s="35"/>
      <c r="DO75" s="35"/>
      <c r="DP75" s="35"/>
      <c r="DQ75" s="35"/>
      <c r="DR75" s="35"/>
      <c r="DS75" s="35"/>
      <c r="DT75" s="35"/>
      <c r="DU75" s="35"/>
      <c r="DV75" s="35"/>
      <c r="DW75" s="35"/>
      <c r="DX75" s="35"/>
      <c r="DY75" s="35"/>
      <c r="DZ75" s="35"/>
    </row>
    <row r="76" spans="1:130">
      <c r="A76" s="79"/>
      <c r="B76" s="79"/>
      <c r="C76" s="79"/>
      <c r="D76" s="79"/>
      <c r="E76" s="79"/>
      <c r="F76" s="79"/>
      <c r="G76" s="79"/>
      <c r="H76" s="79"/>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5"/>
      <c r="AS76" s="35"/>
      <c r="AT76" s="35"/>
      <c r="AU76" s="35"/>
      <c r="AV76" s="35"/>
      <c r="AW76" s="35"/>
      <c r="AX76" s="35"/>
      <c r="AY76" s="35"/>
      <c r="AZ76" s="35"/>
      <c r="BA76" s="35"/>
      <c r="BB76" s="35"/>
      <c r="BC76" s="35"/>
      <c r="BD76" s="35"/>
      <c r="BE76" s="35"/>
      <c r="BF76" s="35"/>
      <c r="BG76" s="35"/>
      <c r="BH76" s="35"/>
      <c r="BI76" s="35"/>
      <c r="BJ76" s="35"/>
      <c r="BK76" s="35"/>
      <c r="BL76" s="35"/>
      <c r="BM76" s="35"/>
      <c r="BN76" s="35"/>
      <c r="BO76" s="35"/>
      <c r="BP76" s="35"/>
      <c r="BQ76" s="35"/>
      <c r="BR76" s="35"/>
      <c r="BS76" s="35"/>
      <c r="BT76" s="35"/>
      <c r="BU76" s="35"/>
      <c r="BV76" s="35"/>
      <c r="BW76" s="35"/>
      <c r="BX76" s="35"/>
      <c r="BY76" s="35"/>
      <c r="BZ76" s="35"/>
      <c r="CA76" s="35"/>
      <c r="CB76" s="35"/>
      <c r="CC76" s="35"/>
      <c r="CD76" s="35"/>
      <c r="CE76" s="35"/>
      <c r="CF76" s="35"/>
      <c r="CG76" s="35"/>
      <c r="CH76" s="35"/>
      <c r="CI76" s="35"/>
      <c r="CJ76" s="35"/>
      <c r="CK76" s="35"/>
      <c r="CL76" s="35"/>
      <c r="CM76" s="35"/>
      <c r="CN76" s="35"/>
      <c r="CO76" s="35"/>
      <c r="CP76" s="35"/>
      <c r="CQ76" s="35"/>
      <c r="CR76" s="35"/>
      <c r="CS76" s="35"/>
      <c r="CT76" s="35"/>
      <c r="CU76" s="35"/>
      <c r="CV76" s="35"/>
      <c r="CW76" s="35"/>
      <c r="CX76" s="35"/>
      <c r="CY76" s="35"/>
      <c r="CZ76" s="35"/>
      <c r="DA76" s="35"/>
      <c r="DB76" s="35"/>
      <c r="DC76" s="35"/>
      <c r="DD76" s="35"/>
      <c r="DE76" s="35"/>
      <c r="DF76" s="35"/>
      <c r="DG76" s="35"/>
      <c r="DH76" s="35"/>
      <c r="DI76" s="35"/>
      <c r="DJ76" s="35"/>
      <c r="DK76" s="35"/>
      <c r="DL76" s="35"/>
      <c r="DM76" s="35"/>
      <c r="DN76" s="35"/>
      <c r="DO76" s="35"/>
      <c r="DP76" s="35"/>
      <c r="DQ76" s="35"/>
      <c r="DR76" s="35"/>
      <c r="DS76" s="35"/>
      <c r="DT76" s="35"/>
      <c r="DU76" s="35"/>
      <c r="DV76" s="35"/>
      <c r="DW76" s="35"/>
      <c r="DX76" s="35"/>
      <c r="DY76" s="35"/>
      <c r="DZ76" s="35"/>
    </row>
    <row r="77" spans="1:130">
      <c r="A77" s="79"/>
      <c r="B77" s="79"/>
      <c r="C77" s="79"/>
      <c r="D77" s="79"/>
      <c r="E77" s="79"/>
      <c r="F77" s="79"/>
      <c r="G77" s="79"/>
      <c r="H77" s="79"/>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5"/>
      <c r="BY77" s="35"/>
      <c r="BZ77" s="35"/>
      <c r="CA77" s="35"/>
      <c r="CB77" s="35"/>
      <c r="CC77" s="35"/>
      <c r="CD77" s="35"/>
      <c r="CE77" s="35"/>
      <c r="CF77" s="35"/>
      <c r="CG77" s="35"/>
      <c r="CH77" s="35"/>
      <c r="CI77" s="35"/>
      <c r="CJ77" s="35"/>
      <c r="CK77" s="35"/>
      <c r="CL77" s="35"/>
      <c r="CM77" s="35"/>
      <c r="CN77" s="35"/>
      <c r="CO77" s="35"/>
      <c r="CP77" s="35"/>
      <c r="CQ77" s="35"/>
      <c r="CR77" s="35"/>
      <c r="CS77" s="35"/>
      <c r="CT77" s="35"/>
      <c r="CU77" s="35"/>
      <c r="CV77" s="35"/>
      <c r="CW77" s="35"/>
      <c r="CX77" s="35"/>
      <c r="CY77" s="35"/>
      <c r="CZ77" s="35"/>
      <c r="DA77" s="35"/>
      <c r="DB77" s="35"/>
      <c r="DC77" s="35"/>
      <c r="DD77" s="35"/>
      <c r="DE77" s="35"/>
      <c r="DF77" s="35"/>
      <c r="DG77" s="35"/>
      <c r="DH77" s="35"/>
      <c r="DI77" s="35"/>
      <c r="DJ77" s="35"/>
      <c r="DK77" s="35"/>
      <c r="DL77" s="35"/>
      <c r="DM77" s="35"/>
      <c r="DN77" s="35"/>
      <c r="DO77" s="35"/>
      <c r="DP77" s="35"/>
      <c r="DQ77" s="35"/>
      <c r="DR77" s="35"/>
      <c r="DS77" s="35"/>
      <c r="DT77" s="35"/>
      <c r="DU77" s="35"/>
      <c r="DV77" s="35"/>
      <c r="DW77" s="35"/>
      <c r="DX77" s="35"/>
      <c r="DY77" s="35"/>
      <c r="DZ77" s="35"/>
    </row>
    <row r="78" spans="1:130">
      <c r="A78" s="79"/>
      <c r="B78" s="79"/>
      <c r="C78" s="79"/>
      <c r="D78" s="79"/>
      <c r="E78" s="79"/>
      <c r="F78" s="79"/>
      <c r="G78" s="79"/>
      <c r="H78" s="79"/>
      <c r="I78" s="35"/>
      <c r="J78" s="35"/>
      <c r="K78" s="35"/>
      <c r="L78" s="35"/>
      <c r="M78" s="35"/>
      <c r="N78" s="35"/>
      <c r="O78" s="35"/>
      <c r="P78" s="35"/>
      <c r="Q78" s="35"/>
      <c r="R78" s="35"/>
      <c r="S78" s="35"/>
      <c r="T78" s="35"/>
      <c r="U78" s="35"/>
      <c r="V78" s="35"/>
      <c r="W78" s="35"/>
      <c r="X78" s="35"/>
      <c r="Y78" s="35"/>
      <c r="Z78" s="35"/>
      <c r="AA78" s="35"/>
      <c r="AB78" s="35"/>
      <c r="AC78" s="35"/>
      <c r="AD78" s="35"/>
      <c r="AE78" s="35"/>
      <c r="AF78" s="35"/>
      <c r="AG78" s="35"/>
      <c r="AH78" s="35"/>
      <c r="AI78" s="35"/>
      <c r="AJ78" s="35"/>
      <c r="AK78" s="35"/>
      <c r="AL78" s="35"/>
      <c r="AM78" s="35"/>
      <c r="AN78" s="35"/>
      <c r="AO78" s="35"/>
      <c r="AP78" s="35"/>
      <c r="AQ78" s="35"/>
      <c r="AR78" s="35"/>
      <c r="AS78" s="35"/>
      <c r="AT78" s="35"/>
      <c r="AU78" s="35"/>
      <c r="AV78" s="35"/>
      <c r="AW78" s="35"/>
      <c r="AX78" s="35"/>
      <c r="AY78" s="35"/>
      <c r="AZ78" s="35"/>
      <c r="BA78" s="35"/>
      <c r="BB78" s="35"/>
      <c r="BC78" s="35"/>
      <c r="BD78" s="35"/>
      <c r="BE78" s="35"/>
      <c r="BF78" s="35"/>
      <c r="BG78" s="35"/>
      <c r="BH78" s="35"/>
      <c r="BI78" s="35"/>
      <c r="BJ78" s="35"/>
      <c r="BK78" s="35"/>
      <c r="BL78" s="35"/>
      <c r="BM78" s="35"/>
      <c r="BN78" s="35"/>
      <c r="BO78" s="35"/>
      <c r="BP78" s="35"/>
      <c r="BQ78" s="35"/>
      <c r="BR78" s="35"/>
      <c r="BS78" s="35"/>
      <c r="BT78" s="35"/>
      <c r="BU78" s="35"/>
      <c r="BV78" s="35"/>
      <c r="BW78" s="35"/>
      <c r="BX78" s="35"/>
      <c r="BY78" s="35"/>
      <c r="BZ78" s="35"/>
      <c r="CA78" s="35"/>
      <c r="CB78" s="35"/>
      <c r="CC78" s="35"/>
      <c r="CD78" s="35"/>
      <c r="CE78" s="35"/>
      <c r="CF78" s="35"/>
      <c r="CG78" s="35"/>
      <c r="CH78" s="35"/>
      <c r="CI78" s="35"/>
      <c r="CJ78" s="35"/>
      <c r="CK78" s="35"/>
      <c r="CL78" s="35"/>
      <c r="CM78" s="35"/>
      <c r="CN78" s="35"/>
      <c r="CO78" s="35"/>
      <c r="CP78" s="35"/>
      <c r="CQ78" s="35"/>
      <c r="CR78" s="35"/>
      <c r="CS78" s="35"/>
      <c r="CT78" s="35"/>
      <c r="CU78" s="35"/>
      <c r="CV78" s="35"/>
      <c r="CW78" s="35"/>
      <c r="CX78" s="35"/>
      <c r="CY78" s="35"/>
      <c r="CZ78" s="35"/>
      <c r="DA78" s="35"/>
      <c r="DB78" s="35"/>
      <c r="DC78" s="35"/>
      <c r="DD78" s="35"/>
      <c r="DE78" s="35"/>
      <c r="DF78" s="35"/>
      <c r="DG78" s="35"/>
      <c r="DH78" s="35"/>
      <c r="DI78" s="35"/>
      <c r="DJ78" s="35"/>
      <c r="DK78" s="35"/>
      <c r="DL78" s="35"/>
      <c r="DM78" s="35"/>
      <c r="DN78" s="35"/>
      <c r="DO78" s="35"/>
      <c r="DP78" s="35"/>
      <c r="DQ78" s="35"/>
      <c r="DR78" s="35"/>
      <c r="DS78" s="35"/>
      <c r="DT78" s="35"/>
      <c r="DU78" s="35"/>
      <c r="DV78" s="35"/>
      <c r="DW78" s="35"/>
      <c r="DX78" s="35"/>
      <c r="DY78" s="35"/>
      <c r="DZ78" s="35"/>
    </row>
    <row r="79" spans="1:130">
      <c r="A79" s="79"/>
      <c r="B79" s="79"/>
      <c r="C79" s="79"/>
      <c r="D79" s="79"/>
      <c r="E79" s="79"/>
      <c r="F79" s="79"/>
      <c r="G79" s="79"/>
      <c r="H79" s="79"/>
      <c r="I79" s="35"/>
      <c r="J79" s="35"/>
      <c r="K79" s="35"/>
      <c r="L79" s="35"/>
      <c r="M79" s="35"/>
      <c r="N79" s="35"/>
      <c r="O79" s="35"/>
      <c r="P79" s="35"/>
      <c r="Q79" s="35"/>
      <c r="R79" s="35"/>
      <c r="S79" s="35"/>
      <c r="T79" s="35"/>
      <c r="U79" s="35"/>
      <c r="V79" s="35"/>
      <c r="W79" s="35"/>
      <c r="X79" s="35"/>
      <c r="Y79" s="35"/>
      <c r="Z79" s="35"/>
      <c r="AA79" s="35"/>
      <c r="AB79" s="35"/>
      <c r="AC79" s="35"/>
      <c r="AD79" s="35"/>
      <c r="AE79" s="35"/>
      <c r="AF79" s="35"/>
      <c r="AG79" s="35"/>
      <c r="AH79" s="35"/>
      <c r="AI79" s="35"/>
      <c r="AJ79" s="35"/>
      <c r="AK79" s="35"/>
      <c r="AL79" s="35"/>
      <c r="AM79" s="35"/>
      <c r="AN79" s="35"/>
      <c r="AO79" s="35"/>
      <c r="AP79" s="35"/>
      <c r="AQ79" s="35"/>
      <c r="AR79" s="35"/>
      <c r="AS79" s="35"/>
      <c r="AT79" s="35"/>
      <c r="AU79" s="35"/>
      <c r="AV79" s="35"/>
      <c r="AW79" s="35"/>
      <c r="AX79" s="35"/>
      <c r="AY79" s="35"/>
      <c r="AZ79" s="35"/>
      <c r="BA79" s="35"/>
      <c r="BB79" s="35"/>
      <c r="BC79" s="35"/>
      <c r="BD79" s="35"/>
      <c r="BE79" s="35"/>
      <c r="BF79" s="35"/>
      <c r="BG79" s="35"/>
      <c r="BH79" s="35"/>
      <c r="BI79" s="35"/>
      <c r="BJ79" s="35"/>
      <c r="BK79" s="35"/>
      <c r="BL79" s="35"/>
      <c r="BM79" s="35"/>
      <c r="BN79" s="35"/>
      <c r="BO79" s="35"/>
      <c r="BP79" s="35"/>
      <c r="BQ79" s="35"/>
      <c r="BR79" s="35"/>
      <c r="BS79" s="35"/>
      <c r="BT79" s="35"/>
      <c r="BU79" s="35"/>
      <c r="BV79" s="35"/>
      <c r="BW79" s="35"/>
      <c r="BX79" s="35"/>
      <c r="BY79" s="35"/>
      <c r="BZ79" s="35"/>
      <c r="CA79" s="35"/>
      <c r="CB79" s="35"/>
      <c r="CC79" s="35"/>
      <c r="CD79" s="35"/>
      <c r="CE79" s="35"/>
      <c r="CF79" s="35"/>
      <c r="CG79" s="35"/>
      <c r="CH79" s="35"/>
      <c r="CI79" s="35"/>
      <c r="CJ79" s="35"/>
      <c r="CK79" s="35"/>
      <c r="CL79" s="35"/>
      <c r="CM79" s="35"/>
      <c r="CN79" s="35"/>
      <c r="CO79" s="35"/>
      <c r="CP79" s="35"/>
      <c r="CQ79" s="35"/>
      <c r="CR79" s="35"/>
      <c r="CS79" s="35"/>
      <c r="CT79" s="35"/>
      <c r="CU79" s="35"/>
      <c r="CV79" s="35"/>
      <c r="CW79" s="35"/>
      <c r="CX79" s="35"/>
      <c r="CY79" s="35"/>
      <c r="CZ79" s="35"/>
      <c r="DA79" s="35"/>
      <c r="DB79" s="35"/>
      <c r="DC79" s="35"/>
      <c r="DD79" s="35"/>
      <c r="DE79" s="35"/>
      <c r="DF79" s="35"/>
      <c r="DG79" s="35"/>
      <c r="DH79" s="35"/>
      <c r="DI79" s="35"/>
      <c r="DJ79" s="35"/>
      <c r="DK79" s="35"/>
      <c r="DL79" s="35"/>
      <c r="DM79" s="35"/>
      <c r="DN79" s="35"/>
      <c r="DO79" s="35"/>
      <c r="DP79" s="35"/>
      <c r="DQ79" s="35"/>
      <c r="DR79" s="35"/>
      <c r="DS79" s="35"/>
      <c r="DT79" s="35"/>
      <c r="DU79" s="35"/>
      <c r="DV79" s="35"/>
      <c r="DW79" s="35"/>
      <c r="DX79" s="35"/>
      <c r="DY79" s="35"/>
      <c r="DZ79" s="35"/>
    </row>
    <row r="80" spans="1:130">
      <c r="A80" s="79"/>
      <c r="B80" s="79"/>
      <c r="C80" s="79"/>
      <c r="D80" s="79"/>
      <c r="E80" s="79"/>
      <c r="F80" s="79"/>
      <c r="G80" s="79"/>
      <c r="H80" s="79"/>
      <c r="I80" s="35"/>
      <c r="J80" s="35"/>
      <c r="K80" s="35"/>
      <c r="L80" s="35"/>
      <c r="M80" s="35"/>
      <c r="N80" s="35"/>
      <c r="O80" s="35"/>
      <c r="P80" s="35"/>
      <c r="Q80" s="35"/>
      <c r="R80" s="35"/>
      <c r="S80" s="35"/>
      <c r="T80" s="35"/>
      <c r="U80" s="35"/>
      <c r="V80" s="35"/>
      <c r="W80" s="35"/>
      <c r="X80" s="35"/>
      <c r="Y80" s="35"/>
      <c r="Z80" s="35"/>
      <c r="AA80" s="35"/>
      <c r="AB80" s="35"/>
      <c r="AC80" s="35"/>
      <c r="AD80" s="35"/>
      <c r="AE80" s="35"/>
      <c r="AF80" s="35"/>
      <c r="AG80" s="35"/>
      <c r="AH80" s="35"/>
      <c r="AI80" s="35"/>
      <c r="AJ80" s="35"/>
      <c r="AK80" s="35"/>
      <c r="AL80" s="35"/>
      <c r="AM80" s="35"/>
      <c r="AN80" s="35"/>
      <c r="AO80" s="35"/>
      <c r="AP80" s="35"/>
      <c r="AQ80" s="35"/>
      <c r="AR80" s="35"/>
      <c r="AS80" s="35"/>
      <c r="AT80" s="35"/>
      <c r="AU80" s="35"/>
      <c r="AV80" s="35"/>
      <c r="AW80" s="35"/>
      <c r="AX80" s="35"/>
      <c r="AY80" s="35"/>
      <c r="AZ80" s="35"/>
      <c r="BA80" s="35"/>
      <c r="BB80" s="35"/>
      <c r="BC80" s="35"/>
      <c r="BD80" s="35"/>
      <c r="BE80" s="35"/>
      <c r="BF80" s="35"/>
      <c r="BG80" s="35"/>
      <c r="BH80" s="35"/>
      <c r="BI80" s="35"/>
      <c r="BJ80" s="35"/>
      <c r="BK80" s="35"/>
      <c r="BL80" s="35"/>
      <c r="BM80" s="35"/>
      <c r="BN80" s="35"/>
      <c r="BO80" s="35"/>
      <c r="BP80" s="35"/>
      <c r="BQ80" s="35"/>
      <c r="BR80" s="35"/>
      <c r="BS80" s="35"/>
      <c r="BT80" s="35"/>
      <c r="BU80" s="35"/>
      <c r="BV80" s="35"/>
      <c r="BW80" s="35"/>
      <c r="BX80" s="35"/>
      <c r="BY80" s="35"/>
      <c r="BZ80" s="35"/>
      <c r="CA80" s="35"/>
      <c r="CB80" s="35"/>
      <c r="CC80" s="35"/>
      <c r="CD80" s="35"/>
      <c r="CE80" s="35"/>
      <c r="CF80" s="35"/>
      <c r="CG80" s="35"/>
      <c r="CH80" s="35"/>
      <c r="CI80" s="35"/>
      <c r="CJ80" s="35"/>
      <c r="CK80" s="35"/>
      <c r="CL80" s="35"/>
      <c r="CM80" s="35"/>
      <c r="CN80" s="35"/>
      <c r="CO80" s="35"/>
      <c r="CP80" s="35"/>
      <c r="CQ80" s="35"/>
      <c r="CR80" s="35"/>
      <c r="CS80" s="35"/>
      <c r="CT80" s="35"/>
      <c r="CU80" s="35"/>
      <c r="CV80" s="35"/>
      <c r="CW80" s="35"/>
      <c r="CX80" s="35"/>
      <c r="CY80" s="35"/>
      <c r="CZ80" s="35"/>
      <c r="DA80" s="35"/>
      <c r="DB80" s="35"/>
      <c r="DC80" s="35"/>
      <c r="DD80" s="35"/>
      <c r="DE80" s="35"/>
      <c r="DF80" s="35"/>
      <c r="DG80" s="35"/>
      <c r="DH80" s="35"/>
      <c r="DI80" s="35"/>
      <c r="DJ80" s="35"/>
      <c r="DK80" s="35"/>
      <c r="DL80" s="35"/>
      <c r="DM80" s="35"/>
      <c r="DN80" s="35"/>
      <c r="DO80" s="35"/>
      <c r="DP80" s="35"/>
      <c r="DQ80" s="35"/>
      <c r="DR80" s="35"/>
      <c r="DS80" s="35"/>
      <c r="DT80" s="35"/>
      <c r="DU80" s="35"/>
      <c r="DV80" s="35"/>
      <c r="DW80" s="35"/>
      <c r="DX80" s="35"/>
      <c r="DY80" s="35"/>
      <c r="DZ80" s="35"/>
    </row>
    <row r="81" spans="1:130">
      <c r="A81" s="79"/>
      <c r="B81" s="79"/>
      <c r="C81" s="79"/>
      <c r="D81" s="79"/>
      <c r="E81" s="79"/>
      <c r="F81" s="79"/>
      <c r="G81" s="79"/>
      <c r="H81" s="79"/>
      <c r="I81" s="35"/>
      <c r="J81" s="35"/>
      <c r="K81" s="35"/>
      <c r="L81" s="35"/>
      <c r="M81" s="35"/>
      <c r="N81" s="35"/>
      <c r="O81" s="35"/>
      <c r="P81" s="35"/>
      <c r="Q81" s="35"/>
      <c r="R81" s="35"/>
      <c r="S81" s="35"/>
      <c r="T81" s="35"/>
      <c r="U81" s="35"/>
      <c r="V81" s="35"/>
      <c r="W81" s="35"/>
      <c r="X81" s="35"/>
      <c r="Y81" s="35"/>
      <c r="Z81" s="35"/>
      <c r="AA81" s="35"/>
      <c r="AB81" s="35"/>
      <c r="AC81" s="35"/>
      <c r="AD81" s="35"/>
      <c r="AE81" s="35"/>
      <c r="AF81" s="35"/>
      <c r="AG81" s="35"/>
      <c r="AH81" s="35"/>
      <c r="AI81" s="35"/>
      <c r="AJ81" s="35"/>
      <c r="AK81" s="35"/>
      <c r="AL81" s="35"/>
      <c r="AM81" s="35"/>
      <c r="AN81" s="35"/>
      <c r="AO81" s="35"/>
      <c r="AP81" s="35"/>
      <c r="AQ81" s="35"/>
      <c r="AR81" s="35"/>
      <c r="AS81" s="35"/>
      <c r="AT81" s="35"/>
      <c r="AU81" s="35"/>
      <c r="AV81" s="35"/>
      <c r="AW81" s="35"/>
      <c r="AX81" s="35"/>
      <c r="AY81" s="35"/>
      <c r="AZ81" s="35"/>
      <c r="BA81" s="35"/>
      <c r="BB81" s="35"/>
      <c r="BC81" s="35"/>
      <c r="BD81" s="35"/>
      <c r="BE81" s="35"/>
      <c r="BF81" s="35"/>
      <c r="BG81" s="35"/>
      <c r="BH81" s="35"/>
      <c r="BI81" s="35"/>
      <c r="BJ81" s="35"/>
      <c r="BK81" s="35"/>
      <c r="BL81" s="35"/>
      <c r="BM81" s="35"/>
      <c r="BN81" s="35"/>
      <c r="BO81" s="35"/>
      <c r="BP81" s="35"/>
      <c r="BQ81" s="35"/>
      <c r="BR81" s="35"/>
      <c r="BS81" s="35"/>
      <c r="BT81" s="35"/>
      <c r="BU81" s="35"/>
      <c r="BV81" s="35"/>
      <c r="BW81" s="35"/>
      <c r="BX81" s="35"/>
      <c r="BY81" s="35"/>
      <c r="BZ81" s="35"/>
      <c r="CA81" s="35"/>
      <c r="CB81" s="35"/>
      <c r="CC81" s="35"/>
      <c r="CD81" s="35"/>
      <c r="CE81" s="35"/>
      <c r="CF81" s="35"/>
      <c r="CG81" s="35"/>
      <c r="CH81" s="35"/>
      <c r="CI81" s="35"/>
      <c r="CJ81" s="35"/>
      <c r="CK81" s="35"/>
      <c r="CL81" s="35"/>
      <c r="CM81" s="35"/>
      <c r="CN81" s="35"/>
      <c r="CO81" s="35"/>
      <c r="CP81" s="35"/>
      <c r="CQ81" s="35"/>
      <c r="CR81" s="35"/>
      <c r="CS81" s="35"/>
      <c r="CT81" s="35"/>
      <c r="CU81" s="35"/>
      <c r="CV81" s="35"/>
      <c r="CW81" s="35"/>
      <c r="CX81" s="35"/>
      <c r="CY81" s="35"/>
      <c r="CZ81" s="35"/>
      <c r="DA81" s="35"/>
      <c r="DB81" s="35"/>
      <c r="DC81" s="35"/>
      <c r="DD81" s="35"/>
      <c r="DE81" s="35"/>
      <c r="DF81" s="35"/>
      <c r="DG81" s="35"/>
      <c r="DH81" s="35"/>
      <c r="DI81" s="35"/>
      <c r="DJ81" s="35"/>
      <c r="DK81" s="35"/>
      <c r="DL81" s="35"/>
      <c r="DM81" s="35"/>
      <c r="DN81" s="35"/>
      <c r="DO81" s="35"/>
      <c r="DP81" s="35"/>
      <c r="DQ81" s="35"/>
      <c r="DR81" s="35"/>
      <c r="DS81" s="35"/>
      <c r="DT81" s="35"/>
      <c r="DU81" s="35"/>
      <c r="DV81" s="35"/>
      <c r="DW81" s="35"/>
      <c r="DX81" s="35"/>
      <c r="DY81" s="35"/>
      <c r="DZ81" s="35"/>
    </row>
    <row r="82" spans="1:130">
      <c r="A82" s="79"/>
      <c r="B82" s="79"/>
      <c r="C82" s="79"/>
      <c r="D82" s="79"/>
      <c r="E82" s="79"/>
      <c r="F82" s="79"/>
      <c r="G82" s="79"/>
      <c r="H82" s="79"/>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5"/>
      <c r="BY82" s="35"/>
      <c r="BZ82" s="35"/>
      <c r="CA82" s="35"/>
      <c r="CB82" s="35"/>
      <c r="CC82" s="35"/>
      <c r="CD82" s="35"/>
      <c r="CE82" s="35"/>
      <c r="CF82" s="35"/>
      <c r="CG82" s="35"/>
      <c r="CH82" s="35"/>
      <c r="CI82" s="35"/>
      <c r="CJ82" s="35"/>
      <c r="CK82" s="35"/>
      <c r="CL82" s="35"/>
      <c r="CM82" s="35"/>
      <c r="CN82" s="35"/>
      <c r="CO82" s="35"/>
      <c r="CP82" s="35"/>
      <c r="CQ82" s="35"/>
      <c r="CR82" s="35"/>
      <c r="CS82" s="35"/>
      <c r="CT82" s="35"/>
      <c r="CU82" s="35"/>
      <c r="CV82" s="35"/>
      <c r="CW82" s="35"/>
      <c r="CX82" s="35"/>
      <c r="CY82" s="35"/>
      <c r="CZ82" s="35"/>
      <c r="DA82" s="35"/>
      <c r="DB82" s="35"/>
      <c r="DC82" s="35"/>
      <c r="DD82" s="35"/>
      <c r="DE82" s="35"/>
      <c r="DF82" s="35"/>
      <c r="DG82" s="35"/>
      <c r="DH82" s="35"/>
      <c r="DI82" s="35"/>
      <c r="DJ82" s="35"/>
      <c r="DK82" s="35"/>
      <c r="DL82" s="35"/>
      <c r="DM82" s="35"/>
      <c r="DN82" s="35"/>
      <c r="DO82" s="35"/>
      <c r="DP82" s="35"/>
      <c r="DQ82" s="35"/>
      <c r="DR82" s="35"/>
      <c r="DS82" s="35"/>
      <c r="DT82" s="35"/>
      <c r="DU82" s="35"/>
      <c r="DV82" s="35"/>
      <c r="DW82" s="35"/>
      <c r="DX82" s="35"/>
      <c r="DY82" s="35"/>
      <c r="DZ82" s="35"/>
    </row>
    <row r="83" spans="1:130">
      <c r="A83" s="79"/>
      <c r="B83" s="79"/>
      <c r="C83" s="79"/>
      <c r="D83" s="79"/>
      <c r="E83" s="79"/>
      <c r="F83" s="79"/>
      <c r="G83" s="79"/>
      <c r="H83" s="79"/>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c r="CV83" s="35"/>
      <c r="CW83" s="35"/>
      <c r="CX83" s="35"/>
      <c r="CY83" s="35"/>
      <c r="CZ83" s="35"/>
      <c r="DA83" s="35"/>
      <c r="DB83" s="35"/>
      <c r="DC83" s="35"/>
      <c r="DD83" s="35"/>
      <c r="DE83" s="35"/>
      <c r="DF83" s="35"/>
      <c r="DG83" s="35"/>
      <c r="DH83" s="35"/>
      <c r="DI83" s="35"/>
      <c r="DJ83" s="35"/>
      <c r="DK83" s="35"/>
      <c r="DL83" s="35"/>
      <c r="DM83" s="35"/>
      <c r="DN83" s="35"/>
      <c r="DO83" s="35"/>
      <c r="DP83" s="35"/>
      <c r="DQ83" s="35"/>
      <c r="DR83" s="35"/>
      <c r="DS83" s="35"/>
      <c r="DT83" s="35"/>
      <c r="DU83" s="35"/>
      <c r="DV83" s="35"/>
      <c r="DW83" s="35"/>
      <c r="DX83" s="35"/>
      <c r="DY83" s="35"/>
      <c r="DZ83" s="35"/>
    </row>
    <row r="84" spans="1:130">
      <c r="A84" s="79"/>
      <c r="B84" s="79"/>
      <c r="C84" s="79"/>
      <c r="D84" s="79"/>
      <c r="E84" s="79"/>
      <c r="F84" s="79"/>
      <c r="G84" s="79"/>
      <c r="H84" s="79"/>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row>
    <row r="85" spans="1:130">
      <c r="A85" s="79"/>
      <c r="B85" s="79"/>
      <c r="C85" s="79"/>
      <c r="D85" s="79"/>
      <c r="E85" s="79"/>
      <c r="F85" s="79"/>
      <c r="G85" s="79"/>
      <c r="H85" s="79"/>
      <c r="I85" s="35"/>
      <c r="J85" s="35"/>
      <c r="K85" s="35"/>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c r="CV85" s="35"/>
      <c r="CW85" s="35"/>
      <c r="CX85" s="35"/>
      <c r="CY85" s="35"/>
      <c r="CZ85" s="35"/>
      <c r="DA85" s="35"/>
      <c r="DB85" s="35"/>
      <c r="DC85" s="35"/>
      <c r="DD85" s="35"/>
      <c r="DE85" s="35"/>
      <c r="DF85" s="35"/>
      <c r="DG85" s="35"/>
      <c r="DH85" s="35"/>
      <c r="DI85" s="35"/>
      <c r="DJ85" s="35"/>
      <c r="DK85" s="35"/>
      <c r="DL85" s="35"/>
      <c r="DM85" s="35"/>
      <c r="DN85" s="35"/>
      <c r="DO85" s="35"/>
      <c r="DP85" s="35"/>
      <c r="DQ85" s="35"/>
      <c r="DR85" s="35"/>
      <c r="DS85" s="35"/>
      <c r="DT85" s="35"/>
      <c r="DU85" s="35"/>
      <c r="DV85" s="35"/>
      <c r="DW85" s="35"/>
      <c r="DX85" s="35"/>
      <c r="DY85" s="35"/>
      <c r="DZ85" s="35"/>
    </row>
    <row r="86" spans="1:130">
      <c r="A86" s="79"/>
      <c r="B86" s="79"/>
      <c r="C86" s="79"/>
      <c r="D86" s="79"/>
      <c r="E86" s="79"/>
      <c r="F86" s="79"/>
      <c r="G86" s="79"/>
      <c r="H86" s="79"/>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c r="CV86" s="35"/>
      <c r="CW86" s="35"/>
      <c r="CX86" s="35"/>
      <c r="CY86" s="35"/>
      <c r="CZ86" s="35"/>
      <c r="DA86" s="35"/>
      <c r="DB86" s="35"/>
      <c r="DC86" s="35"/>
      <c r="DD86" s="35"/>
      <c r="DE86" s="35"/>
      <c r="DF86" s="35"/>
      <c r="DG86" s="35"/>
      <c r="DH86" s="35"/>
      <c r="DI86" s="35"/>
      <c r="DJ86" s="35"/>
      <c r="DK86" s="35"/>
      <c r="DL86" s="35"/>
      <c r="DM86" s="35"/>
      <c r="DN86" s="35"/>
      <c r="DO86" s="35"/>
      <c r="DP86" s="35"/>
      <c r="DQ86" s="35"/>
      <c r="DR86" s="35"/>
      <c r="DS86" s="35"/>
      <c r="DT86" s="35"/>
      <c r="DU86" s="35"/>
      <c r="DV86" s="35"/>
      <c r="DW86" s="35"/>
      <c r="DX86" s="35"/>
      <c r="DY86" s="35"/>
      <c r="DZ86" s="35"/>
    </row>
    <row r="87" spans="1:130">
      <c r="A87" s="79"/>
      <c r="B87" s="79"/>
      <c r="C87" s="79"/>
      <c r="D87" s="79"/>
      <c r="E87" s="79"/>
      <c r="F87" s="79"/>
      <c r="G87" s="79"/>
      <c r="H87" s="79"/>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c r="CV87" s="35"/>
      <c r="CW87" s="35"/>
      <c r="CX87" s="35"/>
      <c r="CY87" s="35"/>
      <c r="CZ87" s="35"/>
      <c r="DA87" s="35"/>
      <c r="DB87" s="35"/>
      <c r="DC87" s="35"/>
      <c r="DD87" s="35"/>
      <c r="DE87" s="35"/>
      <c r="DF87" s="35"/>
      <c r="DG87" s="35"/>
      <c r="DH87" s="35"/>
      <c r="DI87" s="35"/>
      <c r="DJ87" s="35"/>
      <c r="DK87" s="35"/>
      <c r="DL87" s="35"/>
      <c r="DM87" s="35"/>
      <c r="DN87" s="35"/>
      <c r="DO87" s="35"/>
      <c r="DP87" s="35"/>
      <c r="DQ87" s="35"/>
      <c r="DR87" s="35"/>
      <c r="DS87" s="35"/>
      <c r="DT87" s="35"/>
      <c r="DU87" s="35"/>
      <c r="DV87" s="35"/>
      <c r="DW87" s="35"/>
      <c r="DX87" s="35"/>
      <c r="DY87" s="35"/>
      <c r="DZ87" s="35"/>
    </row>
    <row r="88" spans="1:130">
      <c r="A88" s="79"/>
      <c r="B88" s="79"/>
      <c r="C88" s="79"/>
      <c r="D88" s="79"/>
      <c r="E88" s="79"/>
      <c r="F88" s="79"/>
      <c r="G88" s="79"/>
      <c r="H88" s="79"/>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5"/>
      <c r="AS88" s="35"/>
      <c r="AT88" s="35"/>
      <c r="AU88" s="35"/>
      <c r="AV88" s="35"/>
      <c r="AW88" s="35"/>
      <c r="AX88" s="35"/>
      <c r="AY88" s="35"/>
      <c r="AZ88" s="35"/>
      <c r="BA88" s="35"/>
      <c r="BB88" s="35"/>
      <c r="BC88" s="35"/>
      <c r="BD88" s="35"/>
      <c r="BE88" s="35"/>
      <c r="BF88" s="35"/>
      <c r="BG88" s="35"/>
      <c r="BH88" s="35"/>
      <c r="BI88" s="35"/>
      <c r="BJ88" s="35"/>
      <c r="BK88" s="35"/>
      <c r="BL88" s="35"/>
      <c r="BM88" s="35"/>
      <c r="BN88" s="35"/>
      <c r="BO88" s="35"/>
      <c r="BP88" s="35"/>
      <c r="BQ88" s="35"/>
      <c r="BR88" s="35"/>
      <c r="BS88" s="35"/>
      <c r="BT88" s="35"/>
      <c r="BU88" s="35"/>
      <c r="BV88" s="35"/>
      <c r="BW88" s="35"/>
      <c r="BX88" s="35"/>
      <c r="BY88" s="35"/>
      <c r="BZ88" s="35"/>
      <c r="CA88" s="35"/>
      <c r="CB88" s="35"/>
      <c r="CC88" s="35"/>
      <c r="CD88" s="35"/>
      <c r="CE88" s="35"/>
      <c r="CF88" s="35"/>
      <c r="CG88" s="35"/>
      <c r="CH88" s="35"/>
      <c r="CI88" s="35"/>
      <c r="CJ88" s="35"/>
      <c r="CK88" s="35"/>
      <c r="CL88" s="35"/>
      <c r="CM88" s="35"/>
      <c r="CN88" s="35"/>
      <c r="CO88" s="35"/>
      <c r="CP88" s="35"/>
      <c r="CQ88" s="35"/>
      <c r="CR88" s="35"/>
      <c r="CS88" s="35"/>
      <c r="CT88" s="35"/>
      <c r="CU88" s="35"/>
      <c r="CV88" s="35"/>
      <c r="CW88" s="35"/>
      <c r="CX88" s="35"/>
      <c r="CY88" s="35"/>
      <c r="CZ88" s="35"/>
      <c r="DA88" s="35"/>
      <c r="DB88" s="35"/>
      <c r="DC88" s="35"/>
      <c r="DD88" s="35"/>
      <c r="DE88" s="35"/>
      <c r="DF88" s="35"/>
      <c r="DG88" s="35"/>
      <c r="DH88" s="35"/>
      <c r="DI88" s="35"/>
      <c r="DJ88" s="35"/>
      <c r="DK88" s="35"/>
      <c r="DL88" s="35"/>
      <c r="DM88" s="35"/>
      <c r="DN88" s="35"/>
      <c r="DO88" s="35"/>
      <c r="DP88" s="35"/>
      <c r="DQ88" s="35"/>
      <c r="DR88" s="35"/>
      <c r="DS88" s="35"/>
      <c r="DT88" s="35"/>
      <c r="DU88" s="35"/>
      <c r="DV88" s="35"/>
      <c r="DW88" s="35"/>
      <c r="DX88" s="35"/>
      <c r="DY88" s="35"/>
      <c r="DZ88" s="35"/>
    </row>
    <row r="89" spans="1:130">
      <c r="A89" s="79"/>
      <c r="B89" s="79"/>
      <c r="C89" s="79"/>
      <c r="D89" s="79"/>
      <c r="E89" s="79"/>
      <c r="F89" s="79"/>
      <c r="G89" s="79"/>
      <c r="H89" s="79"/>
      <c r="I89" s="35"/>
      <c r="J89" s="35"/>
      <c r="K89" s="35"/>
      <c r="L89" s="35"/>
      <c r="M89" s="35"/>
      <c r="N89" s="35"/>
      <c r="O89" s="35"/>
      <c r="P89" s="35"/>
      <c r="Q89" s="35"/>
      <c r="R89" s="35"/>
      <c r="S89" s="35"/>
      <c r="T89" s="35"/>
      <c r="U89" s="35"/>
      <c r="V89" s="35"/>
      <c r="W89" s="35"/>
      <c r="X89" s="35"/>
      <c r="Y89" s="35"/>
      <c r="Z89" s="35"/>
      <c r="AA89" s="35"/>
      <c r="AB89" s="35"/>
      <c r="AC89" s="35"/>
      <c r="AD89" s="35"/>
      <c r="AE89" s="35"/>
      <c r="AF89" s="35"/>
      <c r="AG89" s="35"/>
      <c r="AH89" s="35"/>
      <c r="AI89" s="35"/>
      <c r="AJ89" s="35"/>
      <c r="AK89" s="35"/>
      <c r="AL89" s="35"/>
      <c r="AM89" s="35"/>
      <c r="AN89" s="35"/>
      <c r="AO89" s="35"/>
      <c r="AP89" s="35"/>
      <c r="AQ89" s="35"/>
      <c r="AR89" s="35"/>
      <c r="AS89" s="35"/>
      <c r="AT89" s="35"/>
      <c r="AU89" s="35"/>
      <c r="AV89" s="35"/>
      <c r="AW89" s="35"/>
      <c r="AX89" s="35"/>
      <c r="AY89" s="35"/>
      <c r="AZ89" s="35"/>
      <c r="BA89" s="35"/>
      <c r="BB89" s="35"/>
      <c r="BC89" s="35"/>
      <c r="BD89" s="35"/>
      <c r="BE89" s="35"/>
      <c r="BF89" s="35"/>
      <c r="BG89" s="35"/>
      <c r="BH89" s="35"/>
      <c r="BI89" s="35"/>
      <c r="BJ89" s="35"/>
      <c r="BK89" s="35"/>
      <c r="BL89" s="35"/>
      <c r="BM89" s="35"/>
      <c r="BN89" s="35"/>
      <c r="BO89" s="35"/>
      <c r="BP89" s="35"/>
      <c r="BQ89" s="35"/>
      <c r="BR89" s="35"/>
      <c r="BS89" s="35"/>
      <c r="BT89" s="35"/>
      <c r="BU89" s="35"/>
      <c r="BV89" s="35"/>
      <c r="BW89" s="35"/>
      <c r="BX89" s="35"/>
      <c r="BY89" s="35"/>
      <c r="BZ89" s="35"/>
      <c r="CA89" s="35"/>
      <c r="CB89" s="35"/>
      <c r="CC89" s="35"/>
      <c r="CD89" s="35"/>
      <c r="CE89" s="35"/>
      <c r="CF89" s="35"/>
      <c r="CG89" s="35"/>
      <c r="CH89" s="35"/>
      <c r="CI89" s="35"/>
      <c r="CJ89" s="35"/>
      <c r="CK89" s="35"/>
      <c r="CL89" s="35"/>
      <c r="CM89" s="35"/>
      <c r="CN89" s="35"/>
      <c r="CO89" s="35"/>
      <c r="CP89" s="35"/>
      <c r="CQ89" s="35"/>
      <c r="CR89" s="35"/>
      <c r="CS89" s="35"/>
      <c r="CT89" s="35"/>
      <c r="CU89" s="35"/>
      <c r="CV89" s="35"/>
      <c r="CW89" s="35"/>
      <c r="CX89" s="35"/>
      <c r="CY89" s="35"/>
      <c r="CZ89" s="35"/>
      <c r="DA89" s="35"/>
      <c r="DB89" s="35"/>
      <c r="DC89" s="35"/>
      <c r="DD89" s="35"/>
      <c r="DE89" s="35"/>
      <c r="DF89" s="35"/>
      <c r="DG89" s="35"/>
      <c r="DH89" s="35"/>
      <c r="DI89" s="35"/>
      <c r="DJ89" s="35"/>
      <c r="DK89" s="35"/>
      <c r="DL89" s="35"/>
      <c r="DM89" s="35"/>
      <c r="DN89" s="35"/>
      <c r="DO89" s="35"/>
      <c r="DP89" s="35"/>
      <c r="DQ89" s="35"/>
      <c r="DR89" s="35"/>
      <c r="DS89" s="35"/>
      <c r="DT89" s="35"/>
      <c r="DU89" s="35"/>
      <c r="DV89" s="35"/>
      <c r="DW89" s="35"/>
      <c r="DX89" s="35"/>
      <c r="DY89" s="35"/>
      <c r="DZ89" s="35"/>
    </row>
    <row r="90" spans="1:130">
      <c r="A90" s="79"/>
      <c r="B90" s="79"/>
      <c r="C90" s="79"/>
      <c r="D90" s="79"/>
      <c r="E90" s="79"/>
      <c r="F90" s="79"/>
      <c r="G90" s="79"/>
      <c r="H90" s="79"/>
      <c r="I90" s="35"/>
      <c r="J90" s="35"/>
      <c r="K90" s="35"/>
      <c r="L90" s="35"/>
      <c r="M90" s="35"/>
      <c r="N90" s="35"/>
      <c r="O90" s="35"/>
      <c r="P90" s="35"/>
      <c r="Q90" s="35"/>
      <c r="R90" s="35"/>
      <c r="S90" s="35"/>
      <c r="T90" s="35"/>
      <c r="U90" s="35"/>
      <c r="V90" s="35"/>
      <c r="W90" s="35"/>
      <c r="X90" s="35"/>
      <c r="Y90" s="35"/>
      <c r="Z90" s="35"/>
      <c r="AA90" s="35"/>
      <c r="AB90" s="35"/>
      <c r="AC90" s="35"/>
      <c r="AD90" s="35"/>
      <c r="AE90" s="35"/>
      <c r="AF90" s="35"/>
      <c r="AG90" s="35"/>
      <c r="AH90" s="35"/>
      <c r="AI90" s="35"/>
      <c r="AJ90" s="35"/>
      <c r="AK90" s="35"/>
      <c r="AL90" s="35"/>
      <c r="AM90" s="35"/>
      <c r="AN90" s="35"/>
      <c r="AO90" s="35"/>
      <c r="AP90" s="35"/>
      <c r="AQ90" s="35"/>
      <c r="AR90" s="35"/>
      <c r="AS90" s="35"/>
      <c r="AT90" s="35"/>
      <c r="AU90" s="35"/>
      <c r="AV90" s="35"/>
      <c r="AW90" s="35"/>
      <c r="AX90" s="35"/>
      <c r="AY90" s="35"/>
      <c r="AZ90" s="35"/>
      <c r="BA90" s="35"/>
      <c r="BB90" s="35"/>
      <c r="BC90" s="35"/>
      <c r="BD90" s="35"/>
      <c r="BE90" s="35"/>
      <c r="BF90" s="35"/>
      <c r="BG90" s="35"/>
      <c r="BH90" s="35"/>
      <c r="BI90" s="35"/>
      <c r="BJ90" s="35"/>
      <c r="BK90" s="35"/>
      <c r="BL90" s="35"/>
      <c r="BM90" s="35"/>
      <c r="BN90" s="35"/>
      <c r="BO90" s="35"/>
      <c r="BP90" s="35"/>
      <c r="BQ90" s="35"/>
      <c r="BR90" s="35"/>
      <c r="BS90" s="35"/>
      <c r="BT90" s="35"/>
      <c r="BU90" s="35"/>
      <c r="BV90" s="35"/>
      <c r="BW90" s="35"/>
      <c r="BX90" s="35"/>
      <c r="BY90" s="35"/>
      <c r="BZ90" s="35"/>
      <c r="CA90" s="35"/>
      <c r="CB90" s="35"/>
      <c r="CC90" s="35"/>
      <c r="CD90" s="35"/>
      <c r="CE90" s="35"/>
      <c r="CF90" s="35"/>
      <c r="CG90" s="35"/>
      <c r="CH90" s="35"/>
      <c r="CI90" s="35"/>
      <c r="CJ90" s="35"/>
      <c r="CK90" s="35"/>
      <c r="CL90" s="35"/>
      <c r="CM90" s="35"/>
      <c r="CN90" s="35"/>
      <c r="CO90" s="35"/>
      <c r="CP90" s="35"/>
      <c r="CQ90" s="35"/>
      <c r="CR90" s="35"/>
      <c r="CS90" s="35"/>
      <c r="CT90" s="35"/>
      <c r="CU90" s="35"/>
      <c r="CV90" s="35"/>
      <c r="CW90" s="35"/>
      <c r="CX90" s="35"/>
      <c r="CY90" s="35"/>
      <c r="CZ90" s="35"/>
      <c r="DA90" s="35"/>
      <c r="DB90" s="35"/>
      <c r="DC90" s="35"/>
      <c r="DD90" s="35"/>
      <c r="DE90" s="35"/>
      <c r="DF90" s="35"/>
      <c r="DG90" s="35"/>
      <c r="DH90" s="35"/>
      <c r="DI90" s="35"/>
      <c r="DJ90" s="35"/>
      <c r="DK90" s="35"/>
      <c r="DL90" s="35"/>
      <c r="DM90" s="35"/>
      <c r="DN90" s="35"/>
      <c r="DO90" s="35"/>
      <c r="DP90" s="35"/>
      <c r="DQ90" s="35"/>
      <c r="DR90" s="35"/>
      <c r="DS90" s="35"/>
      <c r="DT90" s="35"/>
      <c r="DU90" s="35"/>
      <c r="DV90" s="35"/>
      <c r="DW90" s="35"/>
      <c r="DX90" s="35"/>
      <c r="DY90" s="35"/>
      <c r="DZ90" s="35"/>
    </row>
    <row r="91" spans="1:130">
      <c r="A91" s="79"/>
      <c r="B91" s="79"/>
      <c r="C91" s="79"/>
      <c r="D91" s="79"/>
      <c r="E91" s="79"/>
      <c r="F91" s="79"/>
      <c r="G91" s="79"/>
      <c r="H91" s="79"/>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c r="BE91" s="35"/>
      <c r="BF91" s="35"/>
      <c r="BG91" s="35"/>
      <c r="BH91" s="35"/>
      <c r="BI91" s="35"/>
      <c r="BJ91" s="35"/>
      <c r="BK91" s="35"/>
      <c r="BL91" s="35"/>
      <c r="BM91" s="35"/>
      <c r="BN91" s="35"/>
      <c r="BO91" s="35"/>
      <c r="BP91" s="35"/>
      <c r="BQ91" s="35"/>
      <c r="BR91" s="35"/>
      <c r="BS91" s="35"/>
      <c r="BT91" s="35"/>
      <c r="BU91" s="35"/>
      <c r="BV91" s="35"/>
      <c r="BW91" s="35"/>
      <c r="BX91" s="35"/>
      <c r="BY91" s="35"/>
      <c r="BZ91" s="35"/>
      <c r="CA91" s="35"/>
      <c r="CB91" s="35"/>
      <c r="CC91" s="35"/>
      <c r="CD91" s="35"/>
      <c r="CE91" s="35"/>
      <c r="CF91" s="35"/>
      <c r="CG91" s="35"/>
      <c r="CH91" s="35"/>
      <c r="CI91" s="35"/>
      <c r="CJ91" s="35"/>
      <c r="CK91" s="35"/>
      <c r="CL91" s="35"/>
      <c r="CM91" s="35"/>
      <c r="CN91" s="35"/>
      <c r="CO91" s="35"/>
      <c r="CP91" s="35"/>
      <c r="CQ91" s="35"/>
      <c r="CR91" s="35"/>
      <c r="CS91" s="35"/>
      <c r="CT91" s="35"/>
      <c r="CU91" s="35"/>
      <c r="CV91" s="35"/>
      <c r="CW91" s="35"/>
      <c r="CX91" s="35"/>
      <c r="CY91" s="35"/>
      <c r="CZ91" s="35"/>
      <c r="DA91" s="35"/>
      <c r="DB91" s="35"/>
      <c r="DC91" s="35"/>
      <c r="DD91" s="35"/>
      <c r="DE91" s="35"/>
      <c r="DF91" s="35"/>
      <c r="DG91" s="35"/>
      <c r="DH91" s="35"/>
      <c r="DI91" s="35"/>
      <c r="DJ91" s="35"/>
      <c r="DK91" s="35"/>
      <c r="DL91" s="35"/>
      <c r="DM91" s="35"/>
      <c r="DN91" s="35"/>
      <c r="DO91" s="35"/>
      <c r="DP91" s="35"/>
      <c r="DQ91" s="35"/>
      <c r="DR91" s="35"/>
      <c r="DS91" s="35"/>
      <c r="DT91" s="35"/>
      <c r="DU91" s="35"/>
      <c r="DV91" s="35"/>
      <c r="DW91" s="35"/>
      <c r="DX91" s="35"/>
      <c r="DY91" s="35"/>
      <c r="DZ91" s="35"/>
    </row>
    <row r="92" spans="1:130">
      <c r="A92" s="79"/>
      <c r="B92" s="79"/>
      <c r="C92" s="79"/>
      <c r="D92" s="79"/>
      <c r="E92" s="79"/>
      <c r="F92" s="79"/>
      <c r="G92" s="79"/>
      <c r="H92" s="79"/>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c r="BE92" s="35"/>
      <c r="BF92" s="35"/>
      <c r="BG92" s="35"/>
      <c r="BH92" s="35"/>
      <c r="BI92" s="35"/>
      <c r="BJ92" s="35"/>
      <c r="BK92" s="35"/>
      <c r="BL92" s="35"/>
      <c r="BM92" s="35"/>
      <c r="BN92" s="35"/>
      <c r="BO92" s="35"/>
      <c r="BP92" s="35"/>
      <c r="BQ92" s="35"/>
      <c r="BR92" s="35"/>
      <c r="BS92" s="35"/>
      <c r="BT92" s="35"/>
      <c r="BU92" s="35"/>
      <c r="BV92" s="35"/>
      <c r="BW92" s="35"/>
      <c r="BX92" s="35"/>
      <c r="BY92" s="35"/>
      <c r="BZ92" s="35"/>
      <c r="CA92" s="35"/>
      <c r="CB92" s="35"/>
      <c r="CC92" s="35"/>
      <c r="CD92" s="35"/>
      <c r="CE92" s="35"/>
      <c r="CF92" s="35"/>
      <c r="CG92" s="35"/>
      <c r="CH92" s="35"/>
      <c r="CI92" s="35"/>
      <c r="CJ92" s="35"/>
      <c r="CK92" s="35"/>
      <c r="CL92" s="35"/>
      <c r="CM92" s="35"/>
      <c r="CN92" s="35"/>
      <c r="CO92" s="35"/>
      <c r="CP92" s="35"/>
      <c r="CQ92" s="35"/>
      <c r="CR92" s="35"/>
      <c r="CS92" s="35"/>
      <c r="CT92" s="35"/>
      <c r="CU92" s="35"/>
      <c r="CV92" s="35"/>
      <c r="CW92" s="35"/>
      <c r="CX92" s="35"/>
      <c r="CY92" s="35"/>
      <c r="CZ92" s="35"/>
      <c r="DA92" s="35"/>
      <c r="DB92" s="35"/>
      <c r="DC92" s="35"/>
      <c r="DD92" s="35"/>
      <c r="DE92" s="35"/>
      <c r="DF92" s="35"/>
      <c r="DG92" s="35"/>
      <c r="DH92" s="35"/>
      <c r="DI92" s="35"/>
      <c r="DJ92" s="35"/>
      <c r="DK92" s="35"/>
      <c r="DL92" s="35"/>
      <c r="DM92" s="35"/>
      <c r="DN92" s="35"/>
      <c r="DO92" s="35"/>
      <c r="DP92" s="35"/>
      <c r="DQ92" s="35"/>
      <c r="DR92" s="35"/>
      <c r="DS92" s="35"/>
      <c r="DT92" s="35"/>
      <c r="DU92" s="35"/>
      <c r="DV92" s="35"/>
      <c r="DW92" s="35"/>
      <c r="DX92" s="35"/>
      <c r="DY92" s="35"/>
      <c r="DZ92" s="35"/>
    </row>
    <row r="93" spans="1:130">
      <c r="A93" s="79"/>
      <c r="B93" s="79"/>
      <c r="C93" s="79"/>
      <c r="D93" s="79"/>
      <c r="E93" s="79"/>
      <c r="F93" s="79"/>
      <c r="G93" s="79"/>
      <c r="H93" s="79"/>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5"/>
      <c r="AS93" s="35"/>
      <c r="AT93" s="35"/>
      <c r="AU93" s="35"/>
      <c r="AV93" s="35"/>
      <c r="AW93" s="35"/>
      <c r="AX93" s="35"/>
      <c r="AY93" s="35"/>
      <c r="AZ93" s="35"/>
      <c r="BA93" s="35"/>
      <c r="BB93" s="35"/>
      <c r="BC93" s="35"/>
      <c r="BD93" s="35"/>
      <c r="BE93" s="35"/>
      <c r="BF93" s="35"/>
      <c r="BG93" s="35"/>
      <c r="BH93" s="35"/>
      <c r="BI93" s="35"/>
      <c r="BJ93" s="35"/>
      <c r="BK93" s="35"/>
      <c r="BL93" s="35"/>
      <c r="BM93" s="35"/>
      <c r="BN93" s="35"/>
      <c r="BO93" s="35"/>
      <c r="BP93" s="35"/>
      <c r="BQ93" s="35"/>
      <c r="BR93" s="35"/>
      <c r="BS93" s="35"/>
      <c r="BT93" s="35"/>
      <c r="BU93" s="35"/>
      <c r="BV93" s="35"/>
      <c r="BW93" s="35"/>
      <c r="BX93" s="35"/>
      <c r="BY93" s="35"/>
      <c r="BZ93" s="35"/>
      <c r="CA93" s="35"/>
      <c r="CB93" s="35"/>
      <c r="CC93" s="35"/>
      <c r="CD93" s="35"/>
      <c r="CE93" s="35"/>
      <c r="CF93" s="35"/>
      <c r="CG93" s="35"/>
      <c r="CH93" s="35"/>
      <c r="CI93" s="35"/>
      <c r="CJ93" s="35"/>
      <c r="CK93" s="35"/>
      <c r="CL93" s="35"/>
      <c r="CM93" s="35"/>
      <c r="CN93" s="35"/>
      <c r="CO93" s="35"/>
      <c r="CP93" s="35"/>
      <c r="CQ93" s="35"/>
      <c r="CR93" s="35"/>
      <c r="CS93" s="35"/>
      <c r="CT93" s="35"/>
      <c r="CU93" s="35"/>
      <c r="CV93" s="35"/>
      <c r="CW93" s="35"/>
      <c r="CX93" s="35"/>
      <c r="CY93" s="35"/>
      <c r="CZ93" s="35"/>
      <c r="DA93" s="35"/>
      <c r="DB93" s="35"/>
      <c r="DC93" s="35"/>
      <c r="DD93" s="35"/>
      <c r="DE93" s="35"/>
      <c r="DF93" s="35"/>
      <c r="DG93" s="35"/>
      <c r="DH93" s="35"/>
      <c r="DI93" s="35"/>
      <c r="DJ93" s="35"/>
      <c r="DK93" s="35"/>
      <c r="DL93" s="35"/>
      <c r="DM93" s="35"/>
      <c r="DN93" s="35"/>
      <c r="DO93" s="35"/>
      <c r="DP93" s="35"/>
      <c r="DQ93" s="35"/>
      <c r="DR93" s="35"/>
      <c r="DS93" s="35"/>
      <c r="DT93" s="35"/>
      <c r="DU93" s="35"/>
      <c r="DV93" s="35"/>
      <c r="DW93" s="35"/>
      <c r="DX93" s="35"/>
      <c r="DY93" s="35"/>
      <c r="DZ93" s="35"/>
    </row>
    <row r="94" spans="1:130">
      <c r="A94" s="79"/>
      <c r="B94" s="79"/>
      <c r="C94" s="79"/>
      <c r="D94" s="79"/>
      <c r="E94" s="79"/>
      <c r="F94" s="79"/>
      <c r="G94" s="79"/>
      <c r="H94" s="79"/>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5"/>
      <c r="BK94" s="35"/>
      <c r="BL94" s="35"/>
      <c r="BM94" s="35"/>
      <c r="BN94" s="35"/>
      <c r="BO94" s="35"/>
      <c r="BP94" s="35"/>
      <c r="BQ94" s="35"/>
      <c r="BR94" s="35"/>
      <c r="BS94" s="35"/>
      <c r="BT94" s="35"/>
      <c r="BU94" s="35"/>
      <c r="BV94" s="35"/>
      <c r="BW94" s="35"/>
      <c r="BX94" s="35"/>
      <c r="BY94" s="35"/>
      <c r="BZ94" s="35"/>
      <c r="CA94" s="35"/>
      <c r="CB94" s="35"/>
      <c r="CC94" s="35"/>
      <c r="CD94" s="35"/>
      <c r="CE94" s="35"/>
      <c r="CF94" s="35"/>
      <c r="CG94" s="35"/>
      <c r="CH94" s="35"/>
      <c r="CI94" s="35"/>
      <c r="CJ94" s="35"/>
      <c r="CK94" s="35"/>
      <c r="CL94" s="35"/>
      <c r="CM94" s="35"/>
      <c r="CN94" s="35"/>
      <c r="CO94" s="35"/>
      <c r="CP94" s="35"/>
      <c r="CQ94" s="35"/>
      <c r="CR94" s="35"/>
      <c r="CS94" s="35"/>
      <c r="CT94" s="35"/>
      <c r="CU94" s="35"/>
      <c r="CV94" s="35"/>
      <c r="CW94" s="35"/>
      <c r="CX94" s="35"/>
      <c r="CY94" s="35"/>
      <c r="CZ94" s="35"/>
      <c r="DA94" s="35"/>
      <c r="DB94" s="35"/>
      <c r="DC94" s="35"/>
      <c r="DD94" s="35"/>
      <c r="DE94" s="35"/>
      <c r="DF94" s="35"/>
      <c r="DG94" s="35"/>
      <c r="DH94" s="35"/>
      <c r="DI94" s="35"/>
      <c r="DJ94" s="35"/>
      <c r="DK94" s="35"/>
      <c r="DL94" s="35"/>
      <c r="DM94" s="35"/>
      <c r="DN94" s="35"/>
      <c r="DO94" s="35"/>
      <c r="DP94" s="35"/>
      <c r="DQ94" s="35"/>
      <c r="DR94" s="35"/>
      <c r="DS94" s="35"/>
      <c r="DT94" s="35"/>
      <c r="DU94" s="35"/>
      <c r="DV94" s="35"/>
      <c r="DW94" s="35"/>
      <c r="DX94" s="35"/>
      <c r="DY94" s="35"/>
      <c r="DZ94" s="35"/>
    </row>
    <row r="95" spans="1:130">
      <c r="A95" s="79"/>
      <c r="B95" s="79"/>
      <c r="C95" s="79"/>
      <c r="D95" s="79"/>
      <c r="E95" s="79"/>
      <c r="F95" s="79"/>
      <c r="G95" s="79"/>
      <c r="H95" s="79"/>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c r="AI95" s="35"/>
      <c r="AJ95" s="35"/>
      <c r="AK95" s="35"/>
      <c r="AL95" s="35"/>
      <c r="AM95" s="35"/>
      <c r="AN95" s="35"/>
      <c r="AO95" s="35"/>
      <c r="AP95" s="35"/>
      <c r="AQ95" s="35"/>
      <c r="AR95" s="35"/>
      <c r="AS95" s="35"/>
      <c r="AT95" s="35"/>
      <c r="AU95" s="35"/>
      <c r="AV95" s="35"/>
      <c r="AW95" s="35"/>
      <c r="AX95" s="35"/>
      <c r="AY95" s="35"/>
      <c r="AZ95" s="35"/>
      <c r="BA95" s="35"/>
      <c r="BB95" s="35"/>
      <c r="BC95" s="35"/>
      <c r="BD95" s="35"/>
      <c r="BE95" s="35"/>
      <c r="BF95" s="35"/>
      <c r="BG95" s="35"/>
      <c r="BH95" s="35"/>
      <c r="BI95" s="35"/>
      <c r="BJ95" s="35"/>
      <c r="BK95" s="35"/>
      <c r="BL95" s="35"/>
      <c r="BM95" s="35"/>
      <c r="BN95" s="35"/>
      <c r="BO95" s="35"/>
      <c r="BP95" s="35"/>
      <c r="BQ95" s="35"/>
      <c r="BR95" s="35"/>
      <c r="BS95" s="35"/>
      <c r="BT95" s="35"/>
      <c r="BU95" s="35"/>
      <c r="BV95" s="35"/>
      <c r="BW95" s="35"/>
      <c r="BX95" s="35"/>
      <c r="BY95" s="35"/>
      <c r="BZ95" s="35"/>
      <c r="CA95" s="35"/>
      <c r="CB95" s="35"/>
      <c r="CC95" s="35"/>
      <c r="CD95" s="35"/>
      <c r="CE95" s="35"/>
      <c r="CF95" s="35"/>
      <c r="CG95" s="35"/>
      <c r="CH95" s="35"/>
      <c r="CI95" s="35"/>
      <c r="CJ95" s="35"/>
      <c r="CK95" s="35"/>
      <c r="CL95" s="35"/>
      <c r="CM95" s="35"/>
      <c r="CN95" s="35"/>
      <c r="CO95" s="35"/>
      <c r="CP95" s="35"/>
      <c r="CQ95" s="35"/>
      <c r="CR95" s="35"/>
      <c r="CS95" s="35"/>
      <c r="CT95" s="35"/>
      <c r="CU95" s="35"/>
      <c r="CV95" s="35"/>
      <c r="CW95" s="35"/>
      <c r="CX95" s="35"/>
      <c r="CY95" s="35"/>
      <c r="CZ95" s="35"/>
      <c r="DA95" s="35"/>
      <c r="DB95" s="35"/>
      <c r="DC95" s="35"/>
      <c r="DD95" s="35"/>
      <c r="DE95" s="35"/>
      <c r="DF95" s="35"/>
      <c r="DG95" s="35"/>
      <c r="DH95" s="35"/>
      <c r="DI95" s="35"/>
      <c r="DJ95" s="35"/>
      <c r="DK95" s="35"/>
      <c r="DL95" s="35"/>
      <c r="DM95" s="35"/>
      <c r="DN95" s="35"/>
      <c r="DO95" s="35"/>
      <c r="DP95" s="35"/>
      <c r="DQ95" s="35"/>
      <c r="DR95" s="35"/>
      <c r="DS95" s="35"/>
      <c r="DT95" s="35"/>
      <c r="DU95" s="35"/>
      <c r="DV95" s="35"/>
      <c r="DW95" s="35"/>
      <c r="DX95" s="35"/>
      <c r="DY95" s="35"/>
      <c r="DZ95" s="35"/>
    </row>
    <row r="96" spans="1:130">
      <c r="A96" s="79"/>
      <c r="B96" s="79"/>
      <c r="C96" s="79"/>
      <c r="D96" s="79"/>
      <c r="E96" s="79"/>
      <c r="F96" s="79"/>
      <c r="G96" s="79"/>
      <c r="H96" s="79"/>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5"/>
      <c r="AS96" s="35"/>
      <c r="AT96" s="35"/>
      <c r="AU96" s="35"/>
      <c r="AV96" s="35"/>
      <c r="AW96" s="35"/>
      <c r="AX96" s="35"/>
      <c r="AY96" s="35"/>
      <c r="AZ96" s="35"/>
      <c r="BA96" s="35"/>
      <c r="BB96" s="35"/>
      <c r="BC96" s="35"/>
      <c r="BD96" s="35"/>
      <c r="BE96" s="35"/>
      <c r="BF96" s="35"/>
      <c r="BG96" s="35"/>
      <c r="BH96" s="35"/>
      <c r="BI96" s="35"/>
      <c r="BJ96" s="35"/>
      <c r="BK96" s="35"/>
      <c r="BL96" s="35"/>
      <c r="BM96" s="35"/>
      <c r="BN96" s="35"/>
      <c r="BO96" s="35"/>
      <c r="BP96" s="35"/>
      <c r="BQ96" s="35"/>
      <c r="BR96" s="35"/>
      <c r="BS96" s="35"/>
      <c r="BT96" s="35"/>
      <c r="BU96" s="35"/>
      <c r="BV96" s="35"/>
      <c r="BW96" s="35"/>
      <c r="BX96" s="35"/>
      <c r="BY96" s="35"/>
      <c r="BZ96" s="35"/>
      <c r="CA96" s="35"/>
      <c r="CB96" s="35"/>
      <c r="CC96" s="35"/>
      <c r="CD96" s="35"/>
      <c r="CE96" s="35"/>
      <c r="CF96" s="35"/>
      <c r="CG96" s="35"/>
      <c r="CH96" s="35"/>
      <c r="CI96" s="35"/>
      <c r="CJ96" s="35"/>
      <c r="CK96" s="35"/>
      <c r="CL96" s="35"/>
      <c r="CM96" s="35"/>
      <c r="CN96" s="35"/>
      <c r="CO96" s="35"/>
      <c r="CP96" s="35"/>
      <c r="CQ96" s="35"/>
      <c r="CR96" s="35"/>
      <c r="CS96" s="35"/>
      <c r="CT96" s="35"/>
      <c r="CU96" s="35"/>
      <c r="CV96" s="35"/>
      <c r="CW96" s="35"/>
      <c r="CX96" s="35"/>
      <c r="CY96" s="35"/>
      <c r="CZ96" s="35"/>
      <c r="DA96" s="35"/>
      <c r="DB96" s="35"/>
      <c r="DC96" s="35"/>
      <c r="DD96" s="35"/>
      <c r="DE96" s="35"/>
      <c r="DF96" s="35"/>
      <c r="DG96" s="35"/>
      <c r="DH96" s="35"/>
      <c r="DI96" s="35"/>
      <c r="DJ96" s="35"/>
      <c r="DK96" s="35"/>
      <c r="DL96" s="35"/>
      <c r="DM96" s="35"/>
      <c r="DN96" s="35"/>
      <c r="DO96" s="35"/>
      <c r="DP96" s="35"/>
      <c r="DQ96" s="35"/>
      <c r="DR96" s="35"/>
      <c r="DS96" s="35"/>
      <c r="DT96" s="35"/>
      <c r="DU96" s="35"/>
      <c r="DV96" s="35"/>
      <c r="DW96" s="35"/>
      <c r="DX96" s="35"/>
      <c r="DY96" s="35"/>
      <c r="DZ96" s="35"/>
    </row>
    <row r="97" spans="1:130">
      <c r="A97" s="79"/>
      <c r="B97" s="79"/>
      <c r="C97" s="79"/>
      <c r="D97" s="79"/>
      <c r="E97" s="79"/>
      <c r="F97" s="79"/>
      <c r="G97" s="79"/>
      <c r="H97" s="79"/>
      <c r="I97" s="35"/>
      <c r="J97" s="35"/>
      <c r="K97" s="35"/>
      <c r="L97" s="35"/>
      <c r="M97" s="35"/>
      <c r="N97" s="35"/>
      <c r="O97" s="35"/>
      <c r="P97" s="35"/>
      <c r="Q97" s="35"/>
      <c r="R97" s="35"/>
      <c r="S97" s="35"/>
      <c r="T97" s="35"/>
      <c r="U97" s="35"/>
      <c r="V97" s="35"/>
      <c r="W97" s="35"/>
      <c r="X97" s="35"/>
      <c r="Y97" s="35"/>
      <c r="Z97" s="35"/>
      <c r="AA97" s="35"/>
      <c r="AB97" s="35"/>
      <c r="AC97" s="35"/>
      <c r="AD97" s="35"/>
      <c r="AE97" s="35"/>
      <c r="AF97" s="35"/>
      <c r="AG97" s="35"/>
      <c r="AH97" s="35"/>
      <c r="AI97" s="35"/>
      <c r="AJ97" s="35"/>
      <c r="AK97" s="35"/>
      <c r="AL97" s="35"/>
      <c r="AM97" s="35"/>
      <c r="AN97" s="35"/>
      <c r="AO97" s="35"/>
      <c r="AP97" s="35"/>
      <c r="AQ97" s="35"/>
      <c r="AR97" s="35"/>
      <c r="AS97" s="35"/>
      <c r="AT97" s="35"/>
      <c r="AU97" s="35"/>
      <c r="AV97" s="35"/>
      <c r="AW97" s="35"/>
      <c r="AX97" s="35"/>
      <c r="AY97" s="35"/>
      <c r="AZ97" s="35"/>
      <c r="BA97" s="35"/>
      <c r="BB97" s="35"/>
      <c r="BC97" s="35"/>
      <c r="BD97" s="35"/>
      <c r="BE97" s="35"/>
      <c r="BF97" s="35"/>
      <c r="BG97" s="35"/>
      <c r="BH97" s="35"/>
      <c r="BI97" s="35"/>
      <c r="BJ97" s="35"/>
      <c r="BK97" s="35"/>
      <c r="BL97" s="35"/>
      <c r="BM97" s="35"/>
      <c r="BN97" s="35"/>
      <c r="BO97" s="35"/>
      <c r="BP97" s="35"/>
      <c r="BQ97" s="35"/>
      <c r="BR97" s="35"/>
      <c r="BS97" s="35"/>
      <c r="BT97" s="35"/>
      <c r="BU97" s="35"/>
      <c r="BV97" s="35"/>
      <c r="BW97" s="35"/>
      <c r="BX97" s="35"/>
      <c r="BY97" s="35"/>
      <c r="BZ97" s="35"/>
      <c r="CA97" s="35"/>
      <c r="CB97" s="35"/>
      <c r="CC97" s="35"/>
      <c r="CD97" s="35"/>
      <c r="CE97" s="35"/>
      <c r="CF97" s="35"/>
      <c r="CG97" s="35"/>
      <c r="CH97" s="35"/>
      <c r="CI97" s="35"/>
      <c r="CJ97" s="35"/>
      <c r="CK97" s="35"/>
      <c r="CL97" s="35"/>
      <c r="CM97" s="35"/>
      <c r="CN97" s="35"/>
      <c r="CO97" s="35"/>
      <c r="CP97" s="35"/>
      <c r="CQ97" s="35"/>
      <c r="CR97" s="35"/>
      <c r="CS97" s="35"/>
      <c r="CT97" s="35"/>
      <c r="CU97" s="35"/>
      <c r="CV97" s="35"/>
      <c r="CW97" s="35"/>
      <c r="CX97" s="35"/>
      <c r="CY97" s="35"/>
      <c r="CZ97" s="35"/>
      <c r="DA97" s="35"/>
      <c r="DB97" s="35"/>
      <c r="DC97" s="35"/>
      <c r="DD97" s="35"/>
      <c r="DE97" s="35"/>
      <c r="DF97" s="35"/>
      <c r="DG97" s="35"/>
      <c r="DH97" s="35"/>
      <c r="DI97" s="35"/>
      <c r="DJ97" s="35"/>
      <c r="DK97" s="35"/>
      <c r="DL97" s="35"/>
      <c r="DM97" s="35"/>
      <c r="DN97" s="35"/>
      <c r="DO97" s="35"/>
      <c r="DP97" s="35"/>
      <c r="DQ97" s="35"/>
      <c r="DR97" s="35"/>
      <c r="DS97" s="35"/>
      <c r="DT97" s="35"/>
      <c r="DU97" s="35"/>
      <c r="DV97" s="35"/>
      <c r="DW97" s="35"/>
      <c r="DX97" s="35"/>
      <c r="DY97" s="35"/>
      <c r="DZ97" s="35"/>
    </row>
    <row r="98" spans="1:130">
      <c r="A98" s="79"/>
      <c r="B98" s="79"/>
      <c r="C98" s="79"/>
      <c r="D98" s="79"/>
      <c r="E98" s="79"/>
      <c r="F98" s="79"/>
      <c r="G98" s="79"/>
      <c r="H98" s="79"/>
      <c r="I98" s="35"/>
      <c r="J98" s="35"/>
      <c r="K98" s="35"/>
      <c r="L98" s="35"/>
      <c r="M98" s="35"/>
      <c r="N98" s="35"/>
      <c r="O98" s="35"/>
      <c r="P98" s="35"/>
      <c r="Q98" s="35"/>
      <c r="R98" s="35"/>
      <c r="S98" s="35"/>
      <c r="T98" s="35"/>
      <c r="U98" s="35"/>
      <c r="V98" s="35"/>
      <c r="W98" s="35"/>
      <c r="X98" s="35"/>
      <c r="Y98" s="35"/>
      <c r="Z98" s="35"/>
      <c r="AA98" s="35"/>
      <c r="AB98" s="35"/>
      <c r="AC98" s="35"/>
      <c r="AD98" s="35"/>
      <c r="AE98" s="35"/>
      <c r="AF98" s="35"/>
      <c r="AG98" s="35"/>
      <c r="AH98" s="35"/>
      <c r="AI98" s="35"/>
      <c r="AJ98" s="35"/>
      <c r="AK98" s="35"/>
      <c r="AL98" s="35"/>
      <c r="AM98" s="35"/>
      <c r="AN98" s="35"/>
      <c r="AO98" s="35"/>
      <c r="AP98" s="35"/>
      <c r="AQ98" s="35"/>
      <c r="AR98" s="35"/>
      <c r="AS98" s="35"/>
      <c r="AT98" s="35"/>
      <c r="AU98" s="35"/>
      <c r="AV98" s="35"/>
      <c r="AW98" s="35"/>
      <c r="AX98" s="35"/>
      <c r="AY98" s="35"/>
      <c r="AZ98" s="35"/>
      <c r="BA98" s="35"/>
      <c r="BB98" s="35"/>
      <c r="BC98" s="35"/>
      <c r="BD98" s="35"/>
      <c r="BE98" s="35"/>
      <c r="BF98" s="35"/>
      <c r="BG98" s="35"/>
      <c r="BH98" s="35"/>
      <c r="BI98" s="35"/>
      <c r="BJ98" s="35"/>
      <c r="BK98" s="35"/>
      <c r="BL98" s="35"/>
      <c r="BM98" s="35"/>
      <c r="BN98" s="35"/>
      <c r="BO98" s="35"/>
      <c r="BP98" s="35"/>
      <c r="BQ98" s="35"/>
      <c r="BR98" s="35"/>
      <c r="BS98" s="35"/>
      <c r="BT98" s="35"/>
      <c r="BU98" s="35"/>
      <c r="BV98" s="35"/>
      <c r="BW98" s="35"/>
      <c r="BX98" s="35"/>
      <c r="BY98" s="35"/>
      <c r="BZ98" s="35"/>
      <c r="CA98" s="35"/>
      <c r="CB98" s="35"/>
      <c r="CC98" s="35"/>
      <c r="CD98" s="35"/>
      <c r="CE98" s="35"/>
      <c r="CF98" s="35"/>
      <c r="CG98" s="35"/>
      <c r="CH98" s="35"/>
      <c r="CI98" s="35"/>
      <c r="CJ98" s="35"/>
      <c r="CK98" s="35"/>
      <c r="CL98" s="35"/>
      <c r="CM98" s="35"/>
      <c r="CN98" s="35"/>
      <c r="CO98" s="35"/>
      <c r="CP98" s="35"/>
      <c r="CQ98" s="35"/>
      <c r="CR98" s="35"/>
      <c r="CS98" s="35"/>
      <c r="CT98" s="35"/>
      <c r="CU98" s="35"/>
      <c r="CV98" s="35"/>
      <c r="CW98" s="35"/>
      <c r="CX98" s="35"/>
      <c r="CY98" s="35"/>
      <c r="CZ98" s="35"/>
      <c r="DA98" s="35"/>
      <c r="DB98" s="35"/>
      <c r="DC98" s="35"/>
      <c r="DD98" s="35"/>
      <c r="DE98" s="35"/>
      <c r="DF98" s="35"/>
      <c r="DG98" s="35"/>
      <c r="DH98" s="35"/>
      <c r="DI98" s="35"/>
      <c r="DJ98" s="35"/>
      <c r="DK98" s="35"/>
      <c r="DL98" s="35"/>
      <c r="DM98" s="35"/>
      <c r="DN98" s="35"/>
      <c r="DO98" s="35"/>
      <c r="DP98" s="35"/>
      <c r="DQ98" s="35"/>
      <c r="DR98" s="35"/>
      <c r="DS98" s="35"/>
      <c r="DT98" s="35"/>
      <c r="DU98" s="35"/>
      <c r="DV98" s="35"/>
      <c r="DW98" s="35"/>
      <c r="DX98" s="35"/>
      <c r="DY98" s="35"/>
      <c r="DZ98" s="35"/>
    </row>
    <row r="99" spans="1:130">
      <c r="A99" s="79"/>
      <c r="B99" s="79"/>
      <c r="C99" s="79"/>
      <c r="D99" s="79"/>
      <c r="E99" s="79"/>
      <c r="F99" s="79"/>
      <c r="G99" s="79"/>
      <c r="H99" s="79"/>
      <c r="I99" s="35"/>
      <c r="J99" s="35"/>
      <c r="K99" s="35"/>
      <c r="L99" s="35"/>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5"/>
      <c r="AS99" s="35"/>
      <c r="AT99" s="35"/>
      <c r="AU99" s="35"/>
      <c r="AV99" s="35"/>
      <c r="AW99" s="35"/>
      <c r="AX99" s="35"/>
      <c r="AY99" s="35"/>
      <c r="AZ99" s="35"/>
      <c r="BA99" s="35"/>
      <c r="BB99" s="35"/>
      <c r="BC99" s="35"/>
      <c r="BD99" s="35"/>
      <c r="BE99" s="35"/>
      <c r="BF99" s="35"/>
      <c r="BG99" s="35"/>
      <c r="BH99" s="35"/>
      <c r="BI99" s="35"/>
      <c r="BJ99" s="35"/>
      <c r="BK99" s="35"/>
      <c r="BL99" s="35"/>
      <c r="BM99" s="35"/>
      <c r="BN99" s="35"/>
      <c r="BO99" s="35"/>
      <c r="BP99" s="35"/>
      <c r="BQ99" s="35"/>
      <c r="BR99" s="35"/>
      <c r="BS99" s="35"/>
      <c r="BT99" s="35"/>
      <c r="BU99" s="35"/>
      <c r="BV99" s="35"/>
      <c r="BW99" s="35"/>
      <c r="BX99" s="35"/>
      <c r="BY99" s="35"/>
      <c r="BZ99" s="35"/>
      <c r="CA99" s="35"/>
      <c r="CB99" s="35"/>
      <c r="CC99" s="35"/>
      <c r="CD99" s="35"/>
      <c r="CE99" s="35"/>
      <c r="CF99" s="35"/>
      <c r="CG99" s="35"/>
      <c r="CH99" s="35"/>
      <c r="CI99" s="35"/>
      <c r="CJ99" s="35"/>
      <c r="CK99" s="35"/>
      <c r="CL99" s="35"/>
      <c r="CM99" s="35"/>
      <c r="CN99" s="35"/>
      <c r="CO99" s="35"/>
      <c r="CP99" s="35"/>
      <c r="CQ99" s="35"/>
      <c r="CR99" s="35"/>
      <c r="CS99" s="35"/>
      <c r="CT99" s="35"/>
      <c r="CU99" s="35"/>
      <c r="CV99" s="35"/>
      <c r="CW99" s="35"/>
      <c r="CX99" s="35"/>
      <c r="CY99" s="35"/>
      <c r="CZ99" s="35"/>
      <c r="DA99" s="35"/>
      <c r="DB99" s="35"/>
      <c r="DC99" s="35"/>
      <c r="DD99" s="35"/>
      <c r="DE99" s="35"/>
      <c r="DF99" s="35"/>
      <c r="DG99" s="35"/>
      <c r="DH99" s="35"/>
      <c r="DI99" s="35"/>
      <c r="DJ99" s="35"/>
      <c r="DK99" s="35"/>
      <c r="DL99" s="35"/>
      <c r="DM99" s="35"/>
      <c r="DN99" s="35"/>
      <c r="DO99" s="35"/>
      <c r="DP99" s="35"/>
      <c r="DQ99" s="35"/>
      <c r="DR99" s="35"/>
      <c r="DS99" s="35"/>
      <c r="DT99" s="35"/>
      <c r="DU99" s="35"/>
      <c r="DV99" s="35"/>
      <c r="DW99" s="35"/>
      <c r="DX99" s="35"/>
      <c r="DY99" s="35"/>
      <c r="DZ99" s="35"/>
    </row>
    <row r="100" spans="1:130">
      <c r="A100" s="79"/>
      <c r="B100" s="79"/>
      <c r="C100" s="79"/>
      <c r="D100" s="79"/>
      <c r="E100" s="79"/>
      <c r="F100" s="79"/>
      <c r="G100" s="79"/>
      <c r="H100" s="79"/>
      <c r="I100" s="35"/>
      <c r="J100" s="35"/>
      <c r="K100" s="35"/>
      <c r="L100" s="35"/>
      <c r="M100" s="35"/>
      <c r="N100" s="35"/>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35"/>
      <c r="AN100" s="35"/>
      <c r="AO100" s="35"/>
      <c r="AP100" s="35"/>
      <c r="AQ100" s="35"/>
      <c r="AR100" s="35"/>
      <c r="AS100" s="35"/>
      <c r="AT100" s="35"/>
      <c r="AU100" s="35"/>
      <c r="AV100" s="35"/>
      <c r="AW100" s="35"/>
      <c r="AX100" s="35"/>
      <c r="AY100" s="35"/>
      <c r="AZ100" s="35"/>
      <c r="BA100" s="35"/>
      <c r="BB100" s="35"/>
      <c r="BC100" s="35"/>
      <c r="BD100" s="35"/>
      <c r="BE100" s="35"/>
      <c r="BF100" s="35"/>
      <c r="BG100" s="35"/>
      <c r="BH100" s="35"/>
      <c r="BI100" s="35"/>
      <c r="BJ100" s="35"/>
      <c r="BK100" s="35"/>
      <c r="BL100" s="35"/>
      <c r="BM100" s="35"/>
      <c r="BN100" s="35"/>
      <c r="BO100" s="35"/>
      <c r="BP100" s="35"/>
      <c r="BQ100" s="35"/>
      <c r="BR100" s="35"/>
      <c r="BS100" s="35"/>
      <c r="BT100" s="35"/>
      <c r="BU100" s="35"/>
      <c r="BV100" s="35"/>
      <c r="BW100" s="35"/>
      <c r="BX100" s="35"/>
      <c r="BY100" s="35"/>
      <c r="BZ100" s="35"/>
      <c r="CA100" s="35"/>
      <c r="CB100" s="35"/>
      <c r="CC100" s="35"/>
      <c r="CD100" s="35"/>
      <c r="CE100" s="35"/>
      <c r="CF100" s="35"/>
      <c r="CG100" s="35"/>
      <c r="CH100" s="35"/>
      <c r="CI100" s="35"/>
      <c r="CJ100" s="35"/>
      <c r="CK100" s="35"/>
      <c r="CL100" s="35"/>
      <c r="CM100" s="35"/>
      <c r="CN100" s="35"/>
      <c r="CO100" s="35"/>
      <c r="CP100" s="35"/>
      <c r="CQ100" s="35"/>
      <c r="CR100" s="35"/>
      <c r="CS100" s="35"/>
      <c r="CT100" s="35"/>
      <c r="CU100" s="35"/>
      <c r="CV100" s="35"/>
      <c r="CW100" s="35"/>
      <c r="CX100" s="35"/>
      <c r="CY100" s="35"/>
      <c r="CZ100" s="35"/>
      <c r="DA100" s="35"/>
      <c r="DB100" s="35"/>
      <c r="DC100" s="35"/>
      <c r="DD100" s="35"/>
      <c r="DE100" s="35"/>
      <c r="DF100" s="35"/>
      <c r="DG100" s="35"/>
      <c r="DH100" s="35"/>
      <c r="DI100" s="35"/>
      <c r="DJ100" s="35"/>
      <c r="DK100" s="35"/>
      <c r="DL100" s="35"/>
      <c r="DM100" s="35"/>
      <c r="DN100" s="35"/>
      <c r="DO100" s="35"/>
      <c r="DP100" s="35"/>
      <c r="DQ100" s="35"/>
      <c r="DR100" s="35"/>
      <c r="DS100" s="35"/>
      <c r="DT100" s="35"/>
      <c r="DU100" s="35"/>
      <c r="DV100" s="35"/>
      <c r="DW100" s="35"/>
      <c r="DX100" s="35"/>
      <c r="DY100" s="35"/>
      <c r="DZ100" s="35"/>
    </row>
  </sheetData>
  <sheetProtection algorithmName="SHA-512" hashValue="FOItSiv2Dg+ojgfMfQsUsOW8rjtRDP3pZuXwx41ox+gapS1vfXeJfY0iXZhwQJWtbl90V6CZztqJn4hIle/yjg==" saltValue="7cdpZ3rfVz0a0qbA/pSUGg==" spinCount="100000" sheet="1" objects="1" scenarios="1" formatColumns="0" formatRows="0"/>
  <hyperlinks>
    <hyperlink ref="B3" tooltip="انقر هنا لمزيد من الخيارات" display="مزيد من الخيارات"/>
    <hyperlink ref="B6" location="'FilingInformation'!A2" display="المعلومات التي يجب تعبئتها (معلومات عامة)"/>
    <hyperlink ref="B9" location="'DisclosuresAuditorsReport'!A2" display="الإفصاح - تقرير مدقق الحسابات"/>
    <hyperlink ref="B12" location="'SOfinancPositionCurNoncur'!A2" display="قائمة المركز المالي، متداول / غير متداول"/>
    <hyperlink ref="B13" location="'IncomeStatements'!A2" display="قائمة الدخل"/>
    <hyperlink ref="B14" location="'SOCI-PresentedNetOfTax'!A2" display="قائمة الدخل الشامل، يتم عرض بنود الدخل الشامل الاخر صافي من الضريبة"/>
    <hyperlink ref="B15" location="'SOCashFlowsIndirectMethod'!A2" display="قائمة التدفقات النقدية، الطريقة غير المباشرة"/>
    <hyperlink ref="B16" location="'SOCE'!A2" display="قائمة التغيرات في حقوق الملكية"/>
    <hyperlink ref="B19" location="'SubAssetsCurNonCur'!A2" display="إيضاحات - التصنيفات الفرعية للموجودات، متداولة / غير متداولة"/>
    <hyperlink ref="B20" location="'SubclassOfLiabNEquitCurNoncur'!A2" display="إيضاحات - التصنيفات الفرعية للمطلوبات وحقوق الملكية، متداولة / غير متداولة"/>
    <hyperlink ref="B21" location="'AnalysisofISFunction'!A2" display="إيضاحات - تحليل الدخل والمصاريف"/>
    <hyperlink ref="B22" location="'NotesListOfNotes'!A2" display="إيضاحات - قائمة الإيضاحات"/>
    <hyperlink ref="B23" location="'NotesPPE'!A2" display="إيضاحات - الممتلكات والآلات والمعدات"/>
    <hyperlink ref="B24" location="'FinancialAssetsCurNoncur'!A2" display="إيضاحات - الموجودات المالية، متداولة وغير متداولة"/>
    <hyperlink ref="B25" location="'NotesIntanAsset'!A2" display="إيضاحات - الموجودات غير الملموسة"/>
    <hyperlink ref="B26" location="'IncomeTax'!A2" display="إيضاحات - ضريبة الدخل"/>
    <hyperlink ref="B27" location="'NotesPaidinCapital'!A2" display="إيضاحات - رأس المال"/>
  </hyperlink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dimension ref="A1:DZ64"/>
  <sheetViews>
    <sheetView showGridLines="0" rightToLeft="1" topLeftCell="C1" workbookViewId="0">
      <pane ySplit="2" topLeftCell="A5" activePane="bottomLeft" state="frozen"/>
      <selection activeCell="C1" sqref="C1"/>
      <selection pane="bottomLeft" activeCell="D16" sqref="D16"/>
    </sheetView>
  </sheetViews>
  <sheetFormatPr defaultRowHeight="15"/>
  <cols>
    <col min="1" max="2" width="0" hidden="1" customWidth="1"/>
    <col min="3" max="3" width="3.7109375" customWidth="1"/>
    <col min="4" max="4" width="40.7109375" customWidth="1"/>
    <col min="5" max="7" width="22.7109375" customWidth="1"/>
    <col min="8" max="8" width="20.7109375" customWidth="1"/>
  </cols>
  <sheetData>
    <row r="1" spans="1:130" ht="80.099999999999994" customHeight="1">
      <c r="A1" s="34" t="s">
        <v>1620</v>
      </c>
      <c r="B1" s="22"/>
      <c r="C1" s="22"/>
      <c r="D1" s="22"/>
      <c r="E1" s="22"/>
      <c r="F1" s="22"/>
      <c r="G1" s="22"/>
      <c r="H1" s="22"/>
      <c r="I1" s="22"/>
    </row>
    <row r="2" spans="1:130" ht="24.95" customHeight="1">
      <c r="A2" s="54"/>
      <c r="B2" s="54"/>
      <c r="C2" s="54"/>
      <c r="D2" s="56" t="s">
        <v>2601</v>
      </c>
      <c r="E2" s="54"/>
      <c r="F2" s="54"/>
      <c r="G2" s="54"/>
      <c r="H2" s="54"/>
      <c r="I2" s="54"/>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row>
    <row r="3" spans="1:130">
      <c r="A3" s="22"/>
      <c r="B3" s="22"/>
      <c r="C3" s="22"/>
      <c r="D3" s="22"/>
      <c r="E3" s="22"/>
      <c r="F3" s="22"/>
      <c r="G3" s="22"/>
      <c r="H3" s="22"/>
      <c r="I3" s="22"/>
    </row>
    <row r="4" spans="1:130">
      <c r="A4" s="22"/>
      <c r="B4" s="22"/>
      <c r="C4" s="22"/>
      <c r="D4" s="22"/>
      <c r="E4" s="22"/>
      <c r="F4" s="22"/>
      <c r="G4" s="22"/>
      <c r="H4" s="22"/>
      <c r="I4" s="22"/>
    </row>
    <row r="5" spans="1:130" ht="30" customHeight="1">
      <c r="A5" s="23"/>
      <c r="B5" s="23" t="b">
        <v>1</v>
      </c>
      <c r="C5" s="60" t="s">
        <v>1621</v>
      </c>
      <c r="D5" s="23"/>
      <c r="E5" s="23"/>
      <c r="F5" s="23"/>
      <c r="G5" s="23"/>
      <c r="H5" s="23"/>
      <c r="I5" s="23"/>
    </row>
    <row r="6" spans="1:130" hidden="1">
      <c r="A6" s="23"/>
      <c r="B6" s="23"/>
      <c r="C6" s="23"/>
      <c r="D6" s="23"/>
      <c r="E6" s="23"/>
      <c r="F6" s="23"/>
      <c r="G6" s="23"/>
      <c r="H6" s="23"/>
      <c r="I6" s="23"/>
    </row>
    <row r="7" spans="1:130" hidden="1">
      <c r="A7" s="23"/>
      <c r="B7" s="23"/>
      <c r="C7" s="23"/>
      <c r="D7" s="23"/>
      <c r="E7" s="23" t="s">
        <v>436</v>
      </c>
      <c r="F7" s="23" t="s">
        <v>437</v>
      </c>
      <c r="G7" s="23"/>
      <c r="H7" s="23"/>
      <c r="I7" s="23"/>
    </row>
    <row r="8" spans="1:130">
      <c r="A8" s="23"/>
      <c r="B8" s="23"/>
      <c r="C8" s="23" t="s">
        <v>438</v>
      </c>
      <c r="D8" s="23" t="s">
        <v>439</v>
      </c>
      <c r="E8" s="23"/>
      <c r="F8" s="23"/>
      <c r="G8" s="23"/>
      <c r="H8" s="23" t="s">
        <v>440</v>
      </c>
      <c r="I8" s="23" t="s">
        <v>441</v>
      </c>
    </row>
    <row r="9" spans="1:130" ht="24.95" customHeight="1">
      <c r="A9" s="23"/>
      <c r="B9" s="23"/>
      <c r="C9" s="23" t="s">
        <v>442</v>
      </c>
      <c r="D9" s="24" t="s">
        <v>3012</v>
      </c>
      <c r="E9" s="73" t="s">
        <v>3752</v>
      </c>
      <c r="F9" s="73" t="s">
        <v>3753</v>
      </c>
      <c r="G9" s="73" t="s">
        <v>3754</v>
      </c>
      <c r="H9" s="25"/>
      <c r="I9" s="23"/>
    </row>
    <row r="10" spans="1:130" ht="24.95" customHeight="1">
      <c r="A10" s="23"/>
      <c r="B10" s="23"/>
      <c r="C10" s="23" t="s">
        <v>443</v>
      </c>
      <c r="D10" s="24"/>
      <c r="E10" s="26" t="str">
        <f>TEXT(DATE(MID(E12,7,4),MID(E12,4,2),MID(E12,1,2)),"dd/MM/yyyy")&amp;" - "&amp;TEXT(DATE(MID(E13,7,4),MID(E13,4,2),MID(E13,1,2)),"dd/MM/yyyy")</f>
        <v>01/01/2021 - 30/06/2021</v>
      </c>
      <c r="F10" s="26" t="str">
        <f>TEXT(DATE(MID(F12,7,4),MID(F12,4,2),MID(F12,1,2)),"dd/MM/yyyy")&amp;" - "&amp;TEXT(DATE(MID(F13,7,4),MID(F13,4,2),MID(F13,1,2)),"dd/MM/yyyy")</f>
        <v>01/01/2021 - 30/06/2021</v>
      </c>
      <c r="G10" s="26" t="str">
        <f>TEXT(DATE(MID(G12,7,4),MID(G12,4,2),MID(G12,1,2)),"dd/MM/yyyy")&amp;" - "&amp;TEXT(DATE(MID(G13,7,4),MID(G13,4,2),MID(G13,1,2)),"dd/MM/yyyy")</f>
        <v>01/01/2021 - 30/06/2021</v>
      </c>
      <c r="H10" s="25"/>
      <c r="I10" s="23"/>
    </row>
    <row r="11" spans="1:130" ht="24.95" customHeight="1">
      <c r="A11" s="23"/>
      <c r="B11" s="23"/>
      <c r="C11" s="23" t="s">
        <v>444</v>
      </c>
      <c r="D11" s="24"/>
      <c r="E11" s="26" t="str">
        <f>StartUp!$E$8</f>
        <v>JOD</v>
      </c>
      <c r="F11" s="26" t="str">
        <f>StartUp!$E$8</f>
        <v>JOD</v>
      </c>
      <c r="G11" s="26" t="str">
        <f>StartUp!$E$8</f>
        <v>JOD</v>
      </c>
      <c r="H11" s="25"/>
      <c r="I11" s="23"/>
    </row>
    <row r="12" spans="1:130" ht="24.95" hidden="1" customHeight="1">
      <c r="A12" s="23"/>
      <c r="B12" s="23"/>
      <c r="C12" s="23" t="s">
        <v>445</v>
      </c>
      <c r="D12" s="27"/>
      <c r="E12" s="28" t="s">
        <v>2582</v>
      </c>
      <c r="F12" s="28" t="s">
        <v>2582</v>
      </c>
      <c r="G12" s="28" t="s">
        <v>2582</v>
      </c>
      <c r="H12" s="25"/>
      <c r="I12" s="23"/>
    </row>
    <row r="13" spans="1:130" ht="24.95" hidden="1" customHeight="1">
      <c r="A13" s="23"/>
      <c r="B13" s="23"/>
      <c r="C13" s="23" t="s">
        <v>446</v>
      </c>
      <c r="D13" s="27"/>
      <c r="E13" s="28" t="s">
        <v>2541</v>
      </c>
      <c r="F13" s="28" t="s">
        <v>2541</v>
      </c>
      <c r="G13" s="28" t="s">
        <v>2541</v>
      </c>
      <c r="H13" s="25"/>
      <c r="I13" s="23"/>
    </row>
    <row r="14" spans="1:130">
      <c r="A14" s="23"/>
      <c r="B14" s="23"/>
      <c r="C14" s="23" t="s">
        <v>440</v>
      </c>
      <c r="D14" s="153"/>
      <c r="E14" s="25"/>
      <c r="F14" s="25"/>
      <c r="G14" s="25"/>
      <c r="H14" s="25"/>
      <c r="I14" s="23"/>
    </row>
    <row r="15" spans="1:130">
      <c r="A15" s="23"/>
      <c r="B15" s="23"/>
      <c r="C15" s="23"/>
      <c r="D15" s="82" t="s">
        <v>3735</v>
      </c>
      <c r="E15" s="87"/>
      <c r="F15" s="87"/>
      <c r="G15" s="87"/>
      <c r="H15" s="25"/>
      <c r="I15" s="23"/>
    </row>
    <row r="16" spans="1:130">
      <c r="A16" s="23" t="s">
        <v>447</v>
      </c>
      <c r="B16" s="23"/>
      <c r="C16" s="23"/>
      <c r="D16" s="142" t="s">
        <v>3736</v>
      </c>
      <c r="E16" s="169"/>
      <c r="F16" s="169"/>
      <c r="G16" s="170">
        <f>E16+F16</f>
        <v>0</v>
      </c>
      <c r="H16" s="25"/>
      <c r="I16" s="23"/>
    </row>
    <row r="17" spans="1:9">
      <c r="A17" s="23"/>
      <c r="B17" s="23"/>
      <c r="C17" s="23"/>
      <c r="D17" s="139" t="s">
        <v>3737</v>
      </c>
      <c r="E17" s="87"/>
      <c r="F17" s="87"/>
      <c r="G17" s="87"/>
      <c r="H17" s="25"/>
      <c r="I17" s="23"/>
    </row>
    <row r="18" spans="1:9">
      <c r="A18" s="23" t="s">
        <v>448</v>
      </c>
      <c r="B18" s="23"/>
      <c r="C18" s="23"/>
      <c r="D18" s="85" t="s">
        <v>3738</v>
      </c>
      <c r="E18" s="169"/>
      <c r="F18" s="169"/>
      <c r="G18" s="170">
        <f>E18+F18</f>
        <v>0</v>
      </c>
      <c r="H18" s="25"/>
      <c r="I18" s="23"/>
    </row>
    <row r="19" spans="1:9">
      <c r="A19" s="29" t="s">
        <v>449</v>
      </c>
      <c r="B19" s="29"/>
      <c r="C19" s="29"/>
      <c r="D19" s="85" t="s">
        <v>3739</v>
      </c>
      <c r="E19" s="169"/>
      <c r="F19" s="169"/>
      <c r="G19" s="170">
        <f>E19+F19</f>
        <v>0</v>
      </c>
      <c r="H19" s="22"/>
      <c r="I19" s="29"/>
    </row>
    <row r="20" spans="1:9">
      <c r="A20" s="29" t="s">
        <v>450</v>
      </c>
      <c r="B20" s="29"/>
      <c r="C20" s="29"/>
      <c r="D20" s="85" t="s">
        <v>3740</v>
      </c>
      <c r="E20" s="170">
        <f>SUM(E18:E19)</f>
        <v>0</v>
      </c>
      <c r="F20" s="170">
        <f>SUM(F18:F19)</f>
        <v>0</v>
      </c>
      <c r="G20" s="170">
        <f>E20+F20</f>
        <v>0</v>
      </c>
      <c r="H20" s="22"/>
      <c r="I20" s="29"/>
    </row>
    <row r="21" spans="1:9">
      <c r="A21" s="29" t="s">
        <v>451</v>
      </c>
      <c r="B21" s="29"/>
      <c r="C21" s="29"/>
      <c r="D21" s="142" t="s">
        <v>3741</v>
      </c>
      <c r="E21" s="171"/>
      <c r="F21" s="171"/>
      <c r="G21" s="172">
        <f>E21+F21</f>
        <v>0</v>
      </c>
      <c r="H21" s="22"/>
      <c r="I21" s="29"/>
    </row>
    <row r="22" spans="1:9">
      <c r="A22" s="23" t="s">
        <v>452</v>
      </c>
      <c r="B22" s="23"/>
      <c r="C22" s="23"/>
      <c r="D22" s="168" t="s">
        <v>3742</v>
      </c>
      <c r="E22" s="173"/>
      <c r="F22" s="173"/>
      <c r="G22" s="173"/>
      <c r="H22" s="25"/>
      <c r="I22" s="23"/>
    </row>
    <row r="23" spans="1:9">
      <c r="A23" s="23"/>
      <c r="B23" s="23"/>
      <c r="C23" s="23"/>
      <c r="D23" s="139" t="s">
        <v>3743</v>
      </c>
      <c r="E23" s="87"/>
      <c r="F23" s="87"/>
      <c r="G23" s="87"/>
      <c r="H23" s="25"/>
      <c r="I23" s="23"/>
    </row>
    <row r="24" spans="1:9">
      <c r="A24" s="23" t="s">
        <v>453</v>
      </c>
      <c r="B24" s="23"/>
      <c r="C24" s="23"/>
      <c r="D24" s="85" t="s">
        <v>3744</v>
      </c>
      <c r="E24" s="169"/>
      <c r="F24" s="169"/>
      <c r="G24" s="170">
        <f>E24+F24</f>
        <v>0</v>
      </c>
      <c r="H24" s="25"/>
      <c r="I24" s="23"/>
    </row>
    <row r="25" spans="1:9">
      <c r="A25" s="23"/>
      <c r="B25" s="23"/>
      <c r="C25" s="23"/>
      <c r="D25" s="140" t="s">
        <v>3745</v>
      </c>
      <c r="E25" s="87"/>
      <c r="F25" s="87"/>
      <c r="G25" s="87"/>
      <c r="H25" s="25"/>
      <c r="I25" s="23"/>
    </row>
    <row r="26" spans="1:9">
      <c r="A26" s="23" t="s">
        <v>454</v>
      </c>
      <c r="B26" s="23"/>
      <c r="C26" s="23"/>
      <c r="D26" s="160" t="s">
        <v>3746</v>
      </c>
      <c r="E26" s="169"/>
      <c r="F26" s="169"/>
      <c r="G26" s="170">
        <f>E26+F26</f>
        <v>0</v>
      </c>
      <c r="H26" s="25"/>
      <c r="I26" s="23"/>
    </row>
    <row r="27" spans="1:9">
      <c r="A27" s="23" t="s">
        <v>455</v>
      </c>
      <c r="B27" s="23"/>
      <c r="C27" s="23"/>
      <c r="D27" s="85" t="s">
        <v>3747</v>
      </c>
      <c r="E27" s="169"/>
      <c r="F27" s="169"/>
      <c r="G27" s="170">
        <f>E27+F27</f>
        <v>0</v>
      </c>
      <c r="H27" s="25"/>
      <c r="I27" s="23"/>
    </row>
    <row r="28" spans="1:9">
      <c r="A28" s="23" t="s">
        <v>456</v>
      </c>
      <c r="B28" s="23"/>
      <c r="C28" s="23"/>
      <c r="D28" s="168" t="s">
        <v>3748</v>
      </c>
      <c r="E28" s="173"/>
      <c r="F28" s="173"/>
      <c r="G28" s="173"/>
      <c r="H28" s="25"/>
      <c r="I28" s="23"/>
    </row>
    <row r="29" spans="1:9" ht="25.5">
      <c r="A29" s="23" t="s">
        <v>457</v>
      </c>
      <c r="B29" s="23"/>
      <c r="C29" s="23"/>
      <c r="D29" s="142" t="s">
        <v>3749</v>
      </c>
      <c r="E29" s="169"/>
      <c r="F29" s="169"/>
      <c r="G29" s="170">
        <f>E29+F29</f>
        <v>0</v>
      </c>
      <c r="H29" s="25"/>
      <c r="I29" s="23"/>
    </row>
    <row r="30" spans="1:9" ht="25.5">
      <c r="A30" s="23" t="s">
        <v>458</v>
      </c>
      <c r="B30" s="23"/>
      <c r="C30" s="23"/>
      <c r="D30" s="142" t="s">
        <v>3750</v>
      </c>
      <c r="E30" s="169"/>
      <c r="F30" s="169"/>
      <c r="G30" s="170">
        <f>E30+F30</f>
        <v>0</v>
      </c>
      <c r="H30" s="25"/>
      <c r="I30" s="23"/>
    </row>
    <row r="31" spans="1:9" ht="25.5">
      <c r="A31" s="29" t="s">
        <v>459</v>
      </c>
      <c r="B31" s="29"/>
      <c r="C31" s="29"/>
      <c r="D31" s="168" t="s">
        <v>3751</v>
      </c>
      <c r="E31" s="173"/>
      <c r="F31" s="173"/>
      <c r="G31" s="173"/>
      <c r="H31" s="22"/>
      <c r="I31" s="29"/>
    </row>
    <row r="32" spans="1:9">
      <c r="A32" s="29"/>
      <c r="B32" s="29"/>
      <c r="C32" s="29" t="s">
        <v>440</v>
      </c>
      <c r="D32" s="22"/>
      <c r="E32" s="22"/>
      <c r="F32" s="22"/>
      <c r="G32" s="22"/>
      <c r="H32" s="22"/>
      <c r="I32" s="29"/>
    </row>
    <row r="33" spans="1:9">
      <c r="A33" s="29"/>
      <c r="B33" s="29"/>
      <c r="C33" s="29" t="s">
        <v>460</v>
      </c>
      <c r="D33" s="29"/>
      <c r="E33" s="29"/>
      <c r="F33" s="29"/>
      <c r="G33" s="29"/>
      <c r="H33" s="29"/>
      <c r="I33" s="29" t="s">
        <v>461</v>
      </c>
    </row>
    <row r="36" spans="1:9" ht="24.95" customHeight="1">
      <c r="A36" s="23"/>
      <c r="B36" s="23" t="b">
        <v>1</v>
      </c>
      <c r="C36" s="60" t="s">
        <v>2518</v>
      </c>
      <c r="D36" s="23"/>
      <c r="E36" s="23"/>
      <c r="F36" s="23"/>
      <c r="G36" s="23"/>
      <c r="H36" s="23"/>
      <c r="I36" s="23"/>
    </row>
    <row r="37" spans="1:9" hidden="1">
      <c r="A37" s="23"/>
      <c r="B37" s="23"/>
      <c r="C37" s="23"/>
      <c r="D37" s="23"/>
      <c r="E37" s="23"/>
      <c r="F37" s="23"/>
      <c r="G37" s="23"/>
      <c r="H37" s="23"/>
      <c r="I37" s="23"/>
    </row>
    <row r="38" spans="1:9" hidden="1">
      <c r="A38" s="23"/>
      <c r="B38" s="23"/>
      <c r="C38" s="23"/>
      <c r="D38" s="23"/>
      <c r="E38" s="23" t="s">
        <v>436</v>
      </c>
      <c r="F38" s="23" t="s">
        <v>437</v>
      </c>
      <c r="G38" s="23"/>
      <c r="H38" s="23"/>
      <c r="I38" s="23"/>
    </row>
    <row r="39" spans="1:9">
      <c r="A39" s="23"/>
      <c r="B39" s="23"/>
      <c r="C39" s="23" t="s">
        <v>438</v>
      </c>
      <c r="D39" s="23" t="s">
        <v>439</v>
      </c>
      <c r="E39" s="23"/>
      <c r="F39" s="23"/>
      <c r="G39" s="23"/>
      <c r="H39" s="23" t="s">
        <v>440</v>
      </c>
      <c r="I39" s="23" t="s">
        <v>441</v>
      </c>
    </row>
    <row r="40" spans="1:9" ht="24.95" customHeight="1">
      <c r="A40" s="23"/>
      <c r="B40" s="23"/>
      <c r="C40" s="23" t="s">
        <v>442</v>
      </c>
      <c r="D40" s="24" t="s">
        <v>3012</v>
      </c>
      <c r="E40" s="73" t="s">
        <v>3752</v>
      </c>
      <c r="F40" s="73" t="s">
        <v>3753</v>
      </c>
      <c r="G40" s="73" t="s">
        <v>3754</v>
      </c>
      <c r="H40" s="25"/>
      <c r="I40" s="23"/>
    </row>
    <row r="41" spans="1:9" ht="24.95" customHeight="1">
      <c r="A41" s="23"/>
      <c r="B41" s="23"/>
      <c r="C41" s="23" t="s">
        <v>443</v>
      </c>
      <c r="D41" s="24"/>
      <c r="E41" s="26" t="str">
        <f>TEXT(DATE(MID(E43,7,4),MID(E43,4,2),MID(E43,1,2)),"dd/MM/yyyy")&amp;" - "&amp;TEXT(DATE(MID(E44,7,4),MID(E44,4,2),MID(E44,1,2)),"dd/MM/yyyy")</f>
        <v>01/01/2020 - 31/12/2020</v>
      </c>
      <c r="F41" s="26" t="str">
        <f>TEXT(DATE(MID(F43,7,4),MID(F43,4,2),MID(F43,1,2)),"dd/MM/yyyy")&amp;" - "&amp;TEXT(DATE(MID(F44,7,4),MID(F44,4,2),MID(F44,1,2)),"dd/MM/yyyy")</f>
        <v>01/01/2020 - 31/12/2020</v>
      </c>
      <c r="G41" s="26" t="str">
        <f>TEXT(DATE(MID(G43,7,4),MID(G43,4,2),MID(G43,1,2)),"dd/MM/yyyy")&amp;" - "&amp;TEXT(DATE(MID(G44,7,4),MID(G44,4,2),MID(G44,1,2)),"dd/MM/yyyy")</f>
        <v>01/01/2020 - 31/12/2020</v>
      </c>
      <c r="H41" s="25"/>
      <c r="I41" s="23"/>
    </row>
    <row r="42" spans="1:9" ht="24.95" customHeight="1">
      <c r="A42" s="23"/>
      <c r="B42" s="23"/>
      <c r="C42" s="23" t="s">
        <v>444</v>
      </c>
      <c r="D42" s="24"/>
      <c r="E42" s="26" t="str">
        <f>StartUp!$E$8</f>
        <v>JOD</v>
      </c>
      <c r="F42" s="26" t="str">
        <f>StartUp!$E$8</f>
        <v>JOD</v>
      </c>
      <c r="G42" s="26" t="str">
        <f>StartUp!$E$8</f>
        <v>JOD</v>
      </c>
      <c r="H42" s="25"/>
      <c r="I42" s="23"/>
    </row>
    <row r="43" spans="1:9" ht="24.95" hidden="1" customHeight="1">
      <c r="A43" s="23"/>
      <c r="B43" s="23"/>
      <c r="C43" s="23" t="s">
        <v>445</v>
      </c>
      <c r="D43" s="27"/>
      <c r="E43" s="28" t="s">
        <v>2608</v>
      </c>
      <c r="F43" s="28" t="s">
        <v>2608</v>
      </c>
      <c r="G43" s="28" t="s">
        <v>2608</v>
      </c>
      <c r="H43" s="25"/>
      <c r="I43" s="23"/>
    </row>
    <row r="44" spans="1:9" ht="24.95" hidden="1" customHeight="1">
      <c r="A44" s="23"/>
      <c r="B44" s="23"/>
      <c r="C44" s="23" t="s">
        <v>446</v>
      </c>
      <c r="D44" s="27"/>
      <c r="E44" s="28" t="s">
        <v>2609</v>
      </c>
      <c r="F44" s="28" t="s">
        <v>2609</v>
      </c>
      <c r="G44" s="28" t="s">
        <v>2609</v>
      </c>
      <c r="H44" s="25"/>
      <c r="I44" s="23"/>
    </row>
    <row r="45" spans="1:9">
      <c r="A45" s="23"/>
      <c r="B45" s="23"/>
      <c r="C45" s="23" t="s">
        <v>440</v>
      </c>
      <c r="D45" s="153"/>
      <c r="E45" s="25"/>
      <c r="F45" s="25"/>
      <c r="G45" s="25"/>
      <c r="H45" s="25"/>
      <c r="I45" s="23"/>
    </row>
    <row r="46" spans="1:9">
      <c r="A46" s="23"/>
      <c r="B46" s="23"/>
      <c r="C46" s="23"/>
      <c r="D46" s="82" t="s">
        <v>3735</v>
      </c>
      <c r="E46" s="87"/>
      <c r="F46" s="87"/>
      <c r="G46" s="87"/>
      <c r="H46" s="25"/>
      <c r="I46" s="23"/>
    </row>
    <row r="47" spans="1:9">
      <c r="A47" s="23" t="s">
        <v>447</v>
      </c>
      <c r="B47" s="23"/>
      <c r="C47" s="23"/>
      <c r="D47" s="142" t="s">
        <v>3736</v>
      </c>
      <c r="E47" s="169"/>
      <c r="F47" s="169"/>
      <c r="G47" s="170">
        <f>E47+F47</f>
        <v>0</v>
      </c>
      <c r="H47" s="25"/>
      <c r="I47" s="23"/>
    </row>
    <row r="48" spans="1:9">
      <c r="A48" s="23"/>
      <c r="B48" s="23"/>
      <c r="C48" s="23"/>
      <c r="D48" s="139" t="s">
        <v>3737</v>
      </c>
      <c r="E48" s="87"/>
      <c r="F48" s="87"/>
      <c r="G48" s="87"/>
      <c r="H48" s="25"/>
      <c r="I48" s="23"/>
    </row>
    <row r="49" spans="1:9">
      <c r="A49" s="23" t="s">
        <v>448</v>
      </c>
      <c r="B49" s="23"/>
      <c r="C49" s="23"/>
      <c r="D49" s="85" t="s">
        <v>3738</v>
      </c>
      <c r="E49" s="169"/>
      <c r="F49" s="169"/>
      <c r="G49" s="170">
        <f>E49+F49</f>
        <v>0</v>
      </c>
      <c r="H49" s="25"/>
      <c r="I49" s="23"/>
    </row>
    <row r="50" spans="1:9">
      <c r="A50" s="29" t="s">
        <v>449</v>
      </c>
      <c r="B50" s="29"/>
      <c r="C50" s="29"/>
      <c r="D50" s="85" t="s">
        <v>3739</v>
      </c>
      <c r="E50" s="169"/>
      <c r="F50" s="169"/>
      <c r="G50" s="170">
        <f>E50+F50</f>
        <v>0</v>
      </c>
      <c r="H50" s="22"/>
      <c r="I50" s="29"/>
    </row>
    <row r="51" spans="1:9">
      <c r="A51" s="29" t="s">
        <v>450</v>
      </c>
      <c r="B51" s="29"/>
      <c r="C51" s="29"/>
      <c r="D51" s="85" t="s">
        <v>3740</v>
      </c>
      <c r="E51" s="170">
        <f>SUM(E49:E50)</f>
        <v>0</v>
      </c>
      <c r="F51" s="170">
        <f>SUM(F49:F50)</f>
        <v>0</v>
      </c>
      <c r="G51" s="170">
        <f>E51+F51</f>
        <v>0</v>
      </c>
      <c r="H51" s="22"/>
      <c r="I51" s="29"/>
    </row>
    <row r="52" spans="1:9">
      <c r="A52" s="29" t="s">
        <v>451</v>
      </c>
      <c r="B52" s="29"/>
      <c r="C52" s="29"/>
      <c r="D52" s="142" t="s">
        <v>3741</v>
      </c>
      <c r="E52" s="171"/>
      <c r="F52" s="171"/>
      <c r="G52" s="172">
        <f>E52+F52</f>
        <v>0</v>
      </c>
      <c r="H52" s="22"/>
      <c r="I52" s="29"/>
    </row>
    <row r="53" spans="1:9">
      <c r="A53" s="23" t="s">
        <v>452</v>
      </c>
      <c r="B53" s="23"/>
      <c r="C53" s="23"/>
      <c r="D53" s="168" t="s">
        <v>3742</v>
      </c>
      <c r="E53" s="173"/>
      <c r="F53" s="173"/>
      <c r="G53" s="173"/>
      <c r="H53" s="25"/>
      <c r="I53" s="23"/>
    </row>
    <row r="54" spans="1:9">
      <c r="A54" s="23"/>
      <c r="B54" s="23"/>
      <c r="C54" s="23"/>
      <c r="D54" s="139" t="s">
        <v>3743</v>
      </c>
      <c r="E54" s="87"/>
      <c r="F54" s="87"/>
      <c r="G54" s="87"/>
      <c r="H54" s="25"/>
      <c r="I54" s="23"/>
    </row>
    <row r="55" spans="1:9">
      <c r="A55" s="23" t="s">
        <v>453</v>
      </c>
      <c r="B55" s="23"/>
      <c r="C55" s="23"/>
      <c r="D55" s="85" t="s">
        <v>3744</v>
      </c>
      <c r="E55" s="169"/>
      <c r="F55" s="169"/>
      <c r="G55" s="170">
        <f>E55+F55</f>
        <v>0</v>
      </c>
      <c r="H55" s="25"/>
      <c r="I55" s="23"/>
    </row>
    <row r="56" spans="1:9">
      <c r="A56" s="23"/>
      <c r="B56" s="23"/>
      <c r="C56" s="23"/>
      <c r="D56" s="140" t="s">
        <v>3745</v>
      </c>
      <c r="E56" s="87"/>
      <c r="F56" s="87"/>
      <c r="G56" s="87"/>
      <c r="H56" s="25"/>
      <c r="I56" s="23"/>
    </row>
    <row r="57" spans="1:9">
      <c r="A57" s="23" t="s">
        <v>454</v>
      </c>
      <c r="B57" s="23"/>
      <c r="C57" s="23"/>
      <c r="D57" s="160" t="s">
        <v>3746</v>
      </c>
      <c r="E57" s="169"/>
      <c r="F57" s="169"/>
      <c r="G57" s="170">
        <f>E57+F57</f>
        <v>0</v>
      </c>
      <c r="H57" s="25"/>
      <c r="I57" s="23"/>
    </row>
    <row r="58" spans="1:9">
      <c r="A58" s="23" t="s">
        <v>455</v>
      </c>
      <c r="B58" s="23"/>
      <c r="C58" s="23"/>
      <c r="D58" s="85" t="s">
        <v>3747</v>
      </c>
      <c r="E58" s="169"/>
      <c r="F58" s="169"/>
      <c r="G58" s="170">
        <f>E58+F58</f>
        <v>0</v>
      </c>
      <c r="H58" s="25"/>
      <c r="I58" s="23"/>
    </row>
    <row r="59" spans="1:9">
      <c r="A59" s="23" t="s">
        <v>456</v>
      </c>
      <c r="B59" s="23"/>
      <c r="C59" s="23"/>
      <c r="D59" s="168" t="s">
        <v>3748</v>
      </c>
      <c r="E59" s="173"/>
      <c r="F59" s="173"/>
      <c r="G59" s="173"/>
      <c r="H59" s="25"/>
      <c r="I59" s="23"/>
    </row>
    <row r="60" spans="1:9" ht="25.5">
      <c r="A60" s="23" t="s">
        <v>457</v>
      </c>
      <c r="B60" s="23"/>
      <c r="C60" s="23"/>
      <c r="D60" s="142" t="s">
        <v>3749</v>
      </c>
      <c r="E60" s="169"/>
      <c r="F60" s="169"/>
      <c r="G60" s="170">
        <f>E60+F60</f>
        <v>0</v>
      </c>
      <c r="H60" s="25"/>
      <c r="I60" s="23"/>
    </row>
    <row r="61" spans="1:9" ht="25.5">
      <c r="A61" s="23" t="s">
        <v>458</v>
      </c>
      <c r="B61" s="23"/>
      <c r="C61" s="23"/>
      <c r="D61" s="142" t="s">
        <v>3750</v>
      </c>
      <c r="E61" s="169"/>
      <c r="F61" s="169"/>
      <c r="G61" s="170">
        <f>E61+F61</f>
        <v>0</v>
      </c>
      <c r="H61" s="25"/>
      <c r="I61" s="23"/>
    </row>
    <row r="62" spans="1:9" ht="25.5">
      <c r="A62" s="29" t="s">
        <v>459</v>
      </c>
      <c r="B62" s="29"/>
      <c r="C62" s="29"/>
      <c r="D62" s="168" t="s">
        <v>3751</v>
      </c>
      <c r="E62" s="173"/>
      <c r="F62" s="173"/>
      <c r="G62" s="173"/>
      <c r="H62" s="22"/>
      <c r="I62" s="29"/>
    </row>
    <row r="63" spans="1:9">
      <c r="A63" s="29"/>
      <c r="B63" s="29"/>
      <c r="C63" s="29" t="s">
        <v>440</v>
      </c>
      <c r="D63" s="22"/>
      <c r="E63" s="22"/>
      <c r="F63" s="22"/>
      <c r="G63" s="22"/>
      <c r="H63" s="22"/>
      <c r="I63" s="29"/>
    </row>
    <row r="64" spans="1:9">
      <c r="A64" s="29"/>
      <c r="B64" s="29"/>
      <c r="C64" s="29" t="s">
        <v>460</v>
      </c>
      <c r="D64" s="29"/>
      <c r="E64" s="29"/>
      <c r="F64" s="29"/>
      <c r="G64" s="29"/>
      <c r="H64" s="29"/>
      <c r="I64" s="29" t="s">
        <v>461</v>
      </c>
    </row>
  </sheetData>
  <sheetProtection algorithmName="SHA-512" hashValue="b5wWkJflcPUwifNxmsxNvaB4WR18W46DwnOcYywEba4grS1rDuWawFWAdgQPvkWmyD3yiVRTBrge0Xe+D6NBrA==" saltValue="Ehza0YciIjGEdDBjeBupgg==" spinCount="100000" sheet="1" objects="1" scenarios="1" formatColumns="0" formatRows="0"/>
  <dataValidations count="2">
    <dataValidation type="custom" allowBlank="1" showInputMessage="1" showErrorMessage="1" error="Please enter a numeric value upto 4 decimal places only" sqref="E21:G21 E52:G52">
      <formula1>AND(ISNUMBER(E21),IF(ISERR(FIND(".",E21)),TRUE,IF(LEN(E21)-FIND(".",E21)&lt;=4,TRUE,FALSE)))</formula1>
    </dataValidation>
    <dataValidation type="custom" allowBlank="1" showInputMessage="1" showErrorMessage="1" error="Please enter an integer value only without any decimal point" sqref="E29:G30 E26:G27 E24:G24 E18:G20 E16:G16 E60:G61 E57:G58 E55:G55 E49:G51 E47:G47">
      <formula1>AND(ISNUMBER(E16),IF(ISERR(FIND(".",E16)),TRUE,IF(LEN(E16)-FIND(".",E16)&lt;=0,TRUE,FALSE)))</formula1>
    </dataValidation>
  </dataValidations>
  <pageMargins left="0.7" right="0.7" top="0.75" bottom="0.75" header="0.3" footer="0.3"/>
  <drawing r:id="rId1"/>
  <legacyDrawing r:id="rId2"/>
  <controls>
    <mc:AlternateContent xmlns:mc="http://schemas.openxmlformats.org/markup-compatibility/2006">
      <mc:Choice Requires="x14">
        <control shapeId="18462" r:id="rId3" name="LegendBtn">
          <controlPr defaultSize="0" autoLine="0" r:id="rId4">
            <anchor>
              <from>
                <xdr:col>5</xdr:col>
                <xdr:colOff>476250</xdr:colOff>
                <xdr:row>0</xdr:row>
                <xdr:rowOff>123825</xdr:rowOff>
              </from>
              <to>
                <xdr:col>5</xdr:col>
                <xdr:colOff>1104900</xdr:colOff>
                <xdr:row>0</xdr:row>
                <xdr:rowOff>762000</xdr:rowOff>
              </to>
            </anchor>
          </controlPr>
        </control>
      </mc:Choice>
      <mc:Fallback>
        <control shapeId="18462" r:id="rId3" name="LegendBtn"/>
      </mc:Fallback>
    </mc:AlternateContent>
    <mc:AlternateContent xmlns:mc="http://schemas.openxmlformats.org/markup-compatibility/2006">
      <mc:Choice Requires="x14">
        <control shapeId="18461" r:id="rId5" name="HelpBtn">
          <controlPr defaultSize="0" autoLine="0" r:id="rId6">
            <anchor>
              <from>
                <xdr:col>4</xdr:col>
                <xdr:colOff>1162050</xdr:colOff>
                <xdr:row>0</xdr:row>
                <xdr:rowOff>123825</xdr:rowOff>
              </from>
              <to>
                <xdr:col>5</xdr:col>
                <xdr:colOff>285750</xdr:colOff>
                <xdr:row>0</xdr:row>
                <xdr:rowOff>762000</xdr:rowOff>
              </to>
            </anchor>
          </controlPr>
        </control>
      </mc:Choice>
      <mc:Fallback>
        <control shapeId="18461" r:id="rId5" name="HelpBtn"/>
      </mc:Fallback>
    </mc:AlternateContent>
    <mc:AlternateContent xmlns:mc="http://schemas.openxmlformats.org/markup-compatibility/2006">
      <mc:Choice Requires="x14">
        <control shapeId="18460" r:id="rId7" name="ToolboxBtn">
          <controlPr defaultSize="0" autoLine="0" r:id="rId8">
            <anchor>
              <from>
                <xdr:col>4</xdr:col>
                <xdr:colOff>333375</xdr:colOff>
                <xdr:row>0</xdr:row>
                <xdr:rowOff>123825</xdr:rowOff>
              </from>
              <to>
                <xdr:col>4</xdr:col>
                <xdr:colOff>971550</xdr:colOff>
                <xdr:row>0</xdr:row>
                <xdr:rowOff>762000</xdr:rowOff>
              </to>
            </anchor>
          </controlPr>
        </control>
      </mc:Choice>
      <mc:Fallback>
        <control shapeId="18460" r:id="rId7" name="ToolboxBtn"/>
      </mc:Fallback>
    </mc:AlternateContent>
    <mc:AlternateContent xmlns:mc="http://schemas.openxmlformats.org/markup-compatibility/2006">
      <mc:Choice Requires="x14">
        <control shapeId="18459" r:id="rId9" name="HomeBtn">
          <controlPr defaultSize="0" autoLine="0" r:id="rId10">
            <anchor>
              <from>
                <xdr:col>3</xdr:col>
                <xdr:colOff>2228850</xdr:colOff>
                <xdr:row>0</xdr:row>
                <xdr:rowOff>123825</xdr:rowOff>
              </from>
              <to>
                <xdr:col>4</xdr:col>
                <xdr:colOff>142875</xdr:colOff>
                <xdr:row>0</xdr:row>
                <xdr:rowOff>762000</xdr:rowOff>
              </to>
            </anchor>
          </controlPr>
        </control>
      </mc:Choice>
      <mc:Fallback>
        <control shapeId="18459" r:id="rId9" name="HomeBtn"/>
      </mc:Fallback>
    </mc:AlternateContent>
  </control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1"/>
  <dimension ref="A2:A30"/>
  <sheetViews>
    <sheetView workbookViewId="0">
      <selection activeCell="M34" sqref="M34"/>
    </sheetView>
  </sheetViews>
  <sheetFormatPr defaultRowHeight="15"/>
  <cols>
    <col min="2" max="2" width="24" customWidth="1"/>
  </cols>
  <sheetData>
    <row r="2" spans="1:1">
      <c r="A2" s="20"/>
    </row>
    <row r="3" spans="1:1">
      <c r="A3" s="21"/>
    </row>
    <row r="4" spans="1:1">
      <c r="A4" s="21"/>
    </row>
    <row r="5" spans="1:1">
      <c r="A5" s="20"/>
    </row>
    <row r="6" spans="1:1">
      <c r="A6" s="20"/>
    </row>
    <row r="7" spans="1:1">
      <c r="A7" s="21"/>
    </row>
    <row r="8" spans="1:1">
      <c r="A8" s="21"/>
    </row>
    <row r="9" spans="1:1">
      <c r="A9" s="20"/>
    </row>
    <row r="10" spans="1:1">
      <c r="A10" s="20"/>
    </row>
    <row r="11" spans="1:1">
      <c r="A11" s="21"/>
    </row>
    <row r="12" spans="1:1">
      <c r="A12" s="21"/>
    </row>
    <row r="13" spans="1:1">
      <c r="A13" s="20"/>
    </row>
    <row r="14" spans="1:1">
      <c r="A14" s="20"/>
    </row>
    <row r="15" spans="1:1">
      <c r="A15" s="21"/>
    </row>
    <row r="16" spans="1:1">
      <c r="A16" s="21"/>
    </row>
    <row r="17" spans="1:1">
      <c r="A17" s="20"/>
    </row>
    <row r="18" spans="1:1">
      <c r="A18" s="20"/>
    </row>
    <row r="19" spans="1:1">
      <c r="A19" s="21"/>
    </row>
    <row r="20" spans="1:1">
      <c r="A20" s="21"/>
    </row>
    <row r="21" spans="1:1">
      <c r="A21" s="20"/>
    </row>
    <row r="22" spans="1:1">
      <c r="A22" s="20"/>
    </row>
    <row r="23" spans="1:1">
      <c r="A23" s="21"/>
    </row>
    <row r="24" spans="1:1">
      <c r="A24" s="21"/>
    </row>
    <row r="25" spans="1:1">
      <c r="A25" s="20"/>
    </row>
    <row r="26" spans="1:1">
      <c r="A26" s="20"/>
    </row>
    <row r="27" spans="1:1">
      <c r="A27" s="21"/>
    </row>
    <row r="28" spans="1:1">
      <c r="A28" s="21"/>
    </row>
    <row r="29" spans="1:1">
      <c r="A29" s="21"/>
    </row>
    <row r="30" spans="1:1">
      <c r="A30" s="21"/>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D1:M31"/>
  <sheetViews>
    <sheetView workbookViewId="0">
      <selection activeCell="F38" sqref="F38"/>
    </sheetView>
  </sheetViews>
  <sheetFormatPr defaultRowHeight="15"/>
  <sheetData>
    <row r="1" spans="4:13">
      <c r="K1" t="s">
        <v>2527</v>
      </c>
      <c r="L1" s="18" t="s">
        <v>424</v>
      </c>
      <c r="M1" s="18" t="s">
        <v>2570</v>
      </c>
    </row>
    <row r="2" spans="4:13">
      <c r="K2" t="s">
        <v>2528</v>
      </c>
      <c r="L2" s="18" t="s">
        <v>2529</v>
      </c>
      <c r="M2" s="18" t="s">
        <v>2529</v>
      </c>
    </row>
    <row r="3" spans="4:13">
      <c r="K3" t="s">
        <v>2530</v>
      </c>
      <c r="L3" s="18" t="s">
        <v>2531</v>
      </c>
      <c r="M3" s="18" t="s">
        <v>2571</v>
      </c>
    </row>
    <row r="4" spans="4:13">
      <c r="K4" t="s">
        <v>2532</v>
      </c>
      <c r="L4" s="18" t="s">
        <v>425</v>
      </c>
      <c r="M4" s="18" t="s">
        <v>2572</v>
      </c>
    </row>
    <row r="5" spans="4:13">
      <c r="K5" t="s">
        <v>2533</v>
      </c>
      <c r="L5" s="18" t="s">
        <v>426</v>
      </c>
      <c r="M5" s="18" t="s">
        <v>2573</v>
      </c>
    </row>
    <row r="6" spans="4:13">
      <c r="D6" t="s">
        <v>2585</v>
      </c>
      <c r="E6" t="s">
        <v>2585</v>
      </c>
      <c r="K6" t="s">
        <v>2534</v>
      </c>
      <c r="L6" s="18" t="s">
        <v>427</v>
      </c>
      <c r="M6" s="18" t="s">
        <v>2574</v>
      </c>
    </row>
    <row r="7" spans="4:13">
      <c r="D7" t="s">
        <v>432</v>
      </c>
      <c r="E7" t="s">
        <v>432</v>
      </c>
      <c r="K7" t="s">
        <v>2535</v>
      </c>
      <c r="L7" s="18" t="s">
        <v>2536</v>
      </c>
      <c r="M7" s="18" t="s">
        <v>2575</v>
      </c>
    </row>
    <row r="8" spans="4:13">
      <c r="D8" s="18" t="s">
        <v>2539</v>
      </c>
      <c r="E8" t="s">
        <v>82</v>
      </c>
      <c r="K8" t="s">
        <v>2537</v>
      </c>
      <c r="L8" s="18" t="s">
        <v>428</v>
      </c>
      <c r="M8" s="18" t="s">
        <v>2576</v>
      </c>
    </row>
    <row r="9" spans="4:13">
      <c r="D9" s="18" t="s">
        <v>2541</v>
      </c>
      <c r="K9" t="s">
        <v>2538</v>
      </c>
      <c r="L9" s="18" t="s">
        <v>2539</v>
      </c>
      <c r="M9" s="18" t="s">
        <v>2539</v>
      </c>
    </row>
    <row r="10" spans="4:13">
      <c r="D10" s="18" t="s">
        <v>2583</v>
      </c>
      <c r="K10" t="s">
        <v>2540</v>
      </c>
      <c r="L10" s="18" t="s">
        <v>2541</v>
      </c>
      <c r="M10" s="18" t="s">
        <v>2541</v>
      </c>
    </row>
    <row r="11" spans="4:13">
      <c r="D11" s="18" t="s">
        <v>2584</v>
      </c>
      <c r="K11" t="s">
        <v>2542</v>
      </c>
      <c r="L11" s="18" t="s">
        <v>2543</v>
      </c>
      <c r="M11" s="18" t="s">
        <v>2577</v>
      </c>
    </row>
    <row r="12" spans="4:13">
      <c r="D12">
        <v>10185</v>
      </c>
      <c r="K12" t="s">
        <v>2544</v>
      </c>
      <c r="L12" s="18" t="s">
        <v>2543</v>
      </c>
      <c r="M12" s="18" t="s">
        <v>2577</v>
      </c>
    </row>
    <row r="13" spans="4:13">
      <c r="K13" t="s">
        <v>2545</v>
      </c>
      <c r="L13" s="18" t="s">
        <v>431</v>
      </c>
      <c r="M13" s="18" t="s">
        <v>2578</v>
      </c>
    </row>
    <row r="14" spans="4:13">
      <c r="D14" s="18" t="s">
        <v>433</v>
      </c>
      <c r="K14" t="s">
        <v>2546</v>
      </c>
      <c r="L14" s="18" t="s">
        <v>428</v>
      </c>
      <c r="M14" s="18" t="s">
        <v>2576</v>
      </c>
    </row>
    <row r="15" spans="4:13">
      <c r="D15" s="18" t="s">
        <v>433</v>
      </c>
      <c r="K15" t="s">
        <v>2547</v>
      </c>
      <c r="L15" s="18" t="s">
        <v>428</v>
      </c>
      <c r="M15" s="18" t="s">
        <v>2576</v>
      </c>
    </row>
    <row r="16" spans="4:13">
      <c r="K16" t="s">
        <v>2548</v>
      </c>
      <c r="L16" s="18" t="s">
        <v>2549</v>
      </c>
      <c r="M16" s="18" t="s">
        <v>2579</v>
      </c>
    </row>
    <row r="17" spans="4:13">
      <c r="K17" t="s">
        <v>2550</v>
      </c>
      <c r="L17" s="18" t="s">
        <v>82</v>
      </c>
      <c r="M17" s="18" t="s">
        <v>82</v>
      </c>
    </row>
    <row r="18" spans="4:13">
      <c r="K18" t="s">
        <v>2551</v>
      </c>
      <c r="L18" s="18" t="s">
        <v>432</v>
      </c>
      <c r="M18" s="18" t="s">
        <v>2580</v>
      </c>
    </row>
    <row r="19" spans="4:13">
      <c r="K19" t="s">
        <v>2552</v>
      </c>
      <c r="L19" s="18" t="s">
        <v>433</v>
      </c>
      <c r="M19" s="18" t="s">
        <v>433</v>
      </c>
    </row>
    <row r="20" spans="4:13">
      <c r="K20" t="s">
        <v>2553</v>
      </c>
      <c r="L20" s="18" t="s">
        <v>433</v>
      </c>
      <c r="M20" s="18" t="s">
        <v>433</v>
      </c>
    </row>
    <row r="21" spans="4:13">
      <c r="K21" t="s">
        <v>2554</v>
      </c>
      <c r="L21" s="18" t="s">
        <v>433</v>
      </c>
      <c r="M21" s="18" t="s">
        <v>433</v>
      </c>
    </row>
    <row r="22" spans="4:13">
      <c r="K22" t="s">
        <v>2555</v>
      </c>
      <c r="L22" s="18" t="s">
        <v>433</v>
      </c>
      <c r="M22" s="18" t="s">
        <v>433</v>
      </c>
    </row>
    <row r="23" spans="4:13">
      <c r="K23" t="s">
        <v>2556</v>
      </c>
      <c r="L23" s="18" t="s">
        <v>427</v>
      </c>
      <c r="M23" s="18" t="s">
        <v>427</v>
      </c>
    </row>
    <row r="24" spans="4:13">
      <c r="K24" t="s">
        <v>2557</v>
      </c>
      <c r="L24" s="18" t="s">
        <v>2558</v>
      </c>
      <c r="M24" s="18" t="s">
        <v>2558</v>
      </c>
    </row>
    <row r="25" spans="4:13">
      <c r="D25" s="18" t="s">
        <v>2582</v>
      </c>
      <c r="K25" t="s">
        <v>2559</v>
      </c>
      <c r="L25" s="18" t="s">
        <v>2560</v>
      </c>
      <c r="M25" s="18" t="s">
        <v>2560</v>
      </c>
    </row>
    <row r="26" spans="4:13">
      <c r="D26" s="18" t="s">
        <v>2541</v>
      </c>
      <c r="K26" t="s">
        <v>2561</v>
      </c>
      <c r="L26" s="18" t="s">
        <v>434</v>
      </c>
      <c r="M26" s="18" t="s">
        <v>434</v>
      </c>
    </row>
    <row r="27" spans="4:13">
      <c r="K27" t="s">
        <v>2562</v>
      </c>
      <c r="L27" s="18" t="s">
        <v>2563</v>
      </c>
      <c r="M27" s="18" t="s">
        <v>2563</v>
      </c>
    </row>
    <row r="28" spans="4:13">
      <c r="K28" t="s">
        <v>2564</v>
      </c>
      <c r="L28" s="18" t="s">
        <v>2565</v>
      </c>
      <c r="M28" s="18" t="s">
        <v>2565</v>
      </c>
    </row>
    <row r="29" spans="4:13">
      <c r="K29" t="s">
        <v>2566</v>
      </c>
      <c r="L29" s="18" t="s">
        <v>2567</v>
      </c>
      <c r="M29" s="18" t="s">
        <v>2567</v>
      </c>
    </row>
    <row r="30" spans="4:13">
      <c r="K30" t="s">
        <v>2568</v>
      </c>
      <c r="L30" s="18" t="s">
        <v>2567</v>
      </c>
      <c r="M30" s="18" t="s">
        <v>2567</v>
      </c>
    </row>
    <row r="31" spans="4:13">
      <c r="K31" t="s">
        <v>2569</v>
      </c>
      <c r="L31" s="18" t="s">
        <v>2567</v>
      </c>
      <c r="M31" s="18" t="s">
        <v>2567</v>
      </c>
    </row>
  </sheetData>
  <dataConsolidate/>
  <phoneticPr fontId="6"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O1:Q249"/>
  <sheetViews>
    <sheetView workbookViewId="0">
      <selection activeCell="P223" sqref="P223"/>
    </sheetView>
  </sheetViews>
  <sheetFormatPr defaultRowHeight="15"/>
  <sheetData>
    <row r="1" spans="15:17">
      <c r="O1" t="s">
        <v>175</v>
      </c>
      <c r="Q1" t="s">
        <v>140</v>
      </c>
    </row>
    <row r="2" spans="15:17">
      <c r="O2" t="s">
        <v>176</v>
      </c>
      <c r="Q2" t="s">
        <v>164</v>
      </c>
    </row>
    <row r="3" spans="15:17">
      <c r="O3" t="s">
        <v>177</v>
      </c>
      <c r="Q3" t="s">
        <v>55</v>
      </c>
    </row>
    <row r="4" spans="15:17">
      <c r="O4" t="s">
        <v>178</v>
      </c>
      <c r="Q4" t="s">
        <v>80</v>
      </c>
    </row>
    <row r="5" spans="15:17">
      <c r="O5" t="s">
        <v>179</v>
      </c>
      <c r="Q5" t="s">
        <v>34</v>
      </c>
    </row>
    <row r="6" spans="15:17">
      <c r="O6" t="s">
        <v>180</v>
      </c>
      <c r="Q6" t="s">
        <v>163</v>
      </c>
    </row>
    <row r="7" spans="15:17">
      <c r="O7" t="s">
        <v>181</v>
      </c>
      <c r="Q7" t="s">
        <v>174</v>
      </c>
    </row>
    <row r="8" spans="15:17">
      <c r="O8" t="s">
        <v>182</v>
      </c>
      <c r="Q8" t="s">
        <v>5</v>
      </c>
    </row>
    <row r="9" spans="15:17">
      <c r="O9" t="s">
        <v>183</v>
      </c>
      <c r="Q9" t="s">
        <v>6</v>
      </c>
    </row>
    <row r="10" spans="15:17">
      <c r="O10" t="s">
        <v>184</v>
      </c>
      <c r="Q10" t="s">
        <v>7</v>
      </c>
    </row>
    <row r="11" spans="15:17">
      <c r="O11" t="s">
        <v>185</v>
      </c>
      <c r="Q11" t="s">
        <v>8</v>
      </c>
    </row>
    <row r="12" spans="15:17">
      <c r="O12" t="s">
        <v>186</v>
      </c>
      <c r="Q12" t="s">
        <v>9</v>
      </c>
    </row>
    <row r="13" spans="15:17">
      <c r="O13" t="s">
        <v>187</v>
      </c>
      <c r="Q13" t="s">
        <v>10</v>
      </c>
    </row>
    <row r="14" spans="15:17">
      <c r="O14" t="s">
        <v>188</v>
      </c>
      <c r="Q14" t="s">
        <v>11</v>
      </c>
    </row>
    <row r="15" spans="15:17">
      <c r="O15" t="s">
        <v>189</v>
      </c>
      <c r="Q15" t="s">
        <v>12</v>
      </c>
    </row>
    <row r="16" spans="15:17">
      <c r="O16" t="s">
        <v>190</v>
      </c>
      <c r="Q16" t="s">
        <v>13</v>
      </c>
    </row>
    <row r="17" spans="15:17">
      <c r="O17" t="s">
        <v>191</v>
      </c>
      <c r="Q17" t="s">
        <v>14</v>
      </c>
    </row>
    <row r="18" spans="15:17">
      <c r="O18" t="s">
        <v>192</v>
      </c>
      <c r="Q18" t="s">
        <v>15</v>
      </c>
    </row>
    <row r="19" spans="15:17">
      <c r="O19" t="s">
        <v>193</v>
      </c>
      <c r="Q19" t="s">
        <v>16</v>
      </c>
    </row>
    <row r="20" spans="15:17">
      <c r="O20" t="s">
        <v>194</v>
      </c>
      <c r="Q20" t="s">
        <v>17</v>
      </c>
    </row>
    <row r="21" spans="15:17">
      <c r="O21" t="s">
        <v>195</v>
      </c>
      <c r="Q21" t="s">
        <v>18</v>
      </c>
    </row>
    <row r="22" spans="15:17">
      <c r="O22" t="s">
        <v>196</v>
      </c>
      <c r="Q22" t="s">
        <v>19</v>
      </c>
    </row>
    <row r="23" spans="15:17">
      <c r="O23" t="s">
        <v>197</v>
      </c>
      <c r="Q23" t="s">
        <v>20</v>
      </c>
    </row>
    <row r="24" spans="15:17">
      <c r="O24" t="s">
        <v>198</v>
      </c>
      <c r="Q24" t="s">
        <v>21</v>
      </c>
    </row>
    <row r="25" spans="15:17">
      <c r="O25" t="s">
        <v>199</v>
      </c>
      <c r="Q25" t="s">
        <v>22</v>
      </c>
    </row>
    <row r="26" spans="15:17">
      <c r="O26" t="s">
        <v>200</v>
      </c>
      <c r="Q26" t="s">
        <v>23</v>
      </c>
    </row>
    <row r="27" spans="15:17">
      <c r="O27" t="s">
        <v>201</v>
      </c>
      <c r="Q27" t="s">
        <v>24</v>
      </c>
    </row>
    <row r="28" spans="15:17">
      <c r="O28" t="s">
        <v>202</v>
      </c>
      <c r="Q28" t="s">
        <v>25</v>
      </c>
    </row>
    <row r="29" spans="15:17">
      <c r="O29" t="s">
        <v>203</v>
      </c>
      <c r="Q29" t="s">
        <v>26</v>
      </c>
    </row>
    <row r="30" spans="15:17">
      <c r="O30" t="s">
        <v>204</v>
      </c>
      <c r="Q30" t="s">
        <v>27</v>
      </c>
    </row>
    <row r="31" spans="15:17">
      <c r="O31" t="s">
        <v>205</v>
      </c>
      <c r="Q31" t="s">
        <v>28</v>
      </c>
    </row>
    <row r="32" spans="15:17">
      <c r="O32" t="s">
        <v>206</v>
      </c>
      <c r="Q32" t="s">
        <v>29</v>
      </c>
    </row>
    <row r="33" spans="15:17">
      <c r="O33" t="s">
        <v>207</v>
      </c>
      <c r="Q33" t="s">
        <v>30</v>
      </c>
    </row>
    <row r="34" spans="15:17">
      <c r="O34" t="s">
        <v>208</v>
      </c>
      <c r="Q34" t="s">
        <v>31</v>
      </c>
    </row>
    <row r="35" spans="15:17">
      <c r="O35" t="s">
        <v>209</v>
      </c>
      <c r="Q35" t="s">
        <v>32</v>
      </c>
    </row>
    <row r="36" spans="15:17">
      <c r="O36" t="s">
        <v>210</v>
      </c>
      <c r="Q36" t="s">
        <v>33</v>
      </c>
    </row>
    <row r="37" spans="15:17">
      <c r="O37" t="s">
        <v>211</v>
      </c>
      <c r="Q37" t="s">
        <v>35</v>
      </c>
    </row>
    <row r="38" spans="15:17">
      <c r="O38" t="s">
        <v>212</v>
      </c>
      <c r="Q38" t="s">
        <v>36</v>
      </c>
    </row>
    <row r="39" spans="15:17">
      <c r="O39" t="s">
        <v>213</v>
      </c>
      <c r="Q39" t="s">
        <v>37</v>
      </c>
    </row>
    <row r="40" spans="15:17">
      <c r="O40" t="s">
        <v>214</v>
      </c>
      <c r="Q40" t="s">
        <v>38</v>
      </c>
    </row>
    <row r="41" spans="15:17">
      <c r="O41" t="s">
        <v>215</v>
      </c>
      <c r="Q41" t="s">
        <v>39</v>
      </c>
    </row>
    <row r="42" spans="15:17">
      <c r="O42" t="s">
        <v>216</v>
      </c>
      <c r="Q42" t="s">
        <v>40</v>
      </c>
    </row>
    <row r="43" spans="15:17">
      <c r="O43" t="s">
        <v>217</v>
      </c>
      <c r="Q43" t="s">
        <v>41</v>
      </c>
    </row>
    <row r="44" spans="15:17">
      <c r="O44" t="s">
        <v>218</v>
      </c>
      <c r="Q44" t="s">
        <v>42</v>
      </c>
    </row>
    <row r="45" spans="15:17">
      <c r="O45" t="s">
        <v>219</v>
      </c>
      <c r="Q45" t="s">
        <v>43</v>
      </c>
    </row>
    <row r="46" spans="15:17">
      <c r="O46" t="s">
        <v>220</v>
      </c>
      <c r="Q46" t="s">
        <v>44</v>
      </c>
    </row>
    <row r="47" spans="15:17">
      <c r="O47" t="s">
        <v>221</v>
      </c>
      <c r="Q47" t="s">
        <v>45</v>
      </c>
    </row>
    <row r="48" spans="15:17">
      <c r="O48" t="s">
        <v>222</v>
      </c>
      <c r="Q48" t="s">
        <v>46</v>
      </c>
    </row>
    <row r="49" spans="15:17">
      <c r="O49" t="s">
        <v>223</v>
      </c>
      <c r="Q49" t="s">
        <v>47</v>
      </c>
    </row>
    <row r="50" spans="15:17">
      <c r="O50" t="s">
        <v>224</v>
      </c>
      <c r="Q50" t="s">
        <v>48</v>
      </c>
    </row>
    <row r="51" spans="15:17">
      <c r="O51" t="s">
        <v>225</v>
      </c>
      <c r="Q51" t="s">
        <v>49</v>
      </c>
    </row>
    <row r="52" spans="15:17">
      <c r="O52" t="s">
        <v>226</v>
      </c>
      <c r="Q52" t="s">
        <v>50</v>
      </c>
    </row>
    <row r="53" spans="15:17">
      <c r="O53" t="s">
        <v>227</v>
      </c>
      <c r="Q53" t="s">
        <v>51</v>
      </c>
    </row>
    <row r="54" spans="15:17">
      <c r="O54" t="s">
        <v>228</v>
      </c>
      <c r="Q54" t="s">
        <v>52</v>
      </c>
    </row>
    <row r="55" spans="15:17">
      <c r="O55" t="s">
        <v>229</v>
      </c>
      <c r="Q55" t="s">
        <v>53</v>
      </c>
    </row>
    <row r="56" spans="15:17">
      <c r="O56" t="s">
        <v>230</v>
      </c>
      <c r="Q56" t="s">
        <v>54</v>
      </c>
    </row>
    <row r="57" spans="15:17">
      <c r="O57" t="s">
        <v>231</v>
      </c>
      <c r="Q57" t="s">
        <v>56</v>
      </c>
    </row>
    <row r="58" spans="15:17">
      <c r="O58" t="s">
        <v>232</v>
      </c>
      <c r="Q58" t="s">
        <v>57</v>
      </c>
    </row>
    <row r="59" spans="15:17">
      <c r="O59" t="s">
        <v>233</v>
      </c>
      <c r="Q59" t="s">
        <v>58</v>
      </c>
    </row>
    <row r="60" spans="15:17">
      <c r="O60" t="s">
        <v>234</v>
      </c>
      <c r="Q60" t="s">
        <v>59</v>
      </c>
    </row>
    <row r="61" spans="15:17">
      <c r="O61" t="s">
        <v>235</v>
      </c>
      <c r="Q61" t="s">
        <v>60</v>
      </c>
    </row>
    <row r="62" spans="15:17">
      <c r="O62" t="s">
        <v>236</v>
      </c>
      <c r="Q62" t="s">
        <v>61</v>
      </c>
    </row>
    <row r="63" spans="15:17">
      <c r="O63" t="s">
        <v>237</v>
      </c>
      <c r="Q63" t="s">
        <v>62</v>
      </c>
    </row>
    <row r="64" spans="15:17">
      <c r="O64" t="s">
        <v>238</v>
      </c>
      <c r="Q64" t="s">
        <v>63</v>
      </c>
    </row>
    <row r="65" spans="15:17">
      <c r="O65" t="s">
        <v>239</v>
      </c>
      <c r="Q65" t="s">
        <v>64</v>
      </c>
    </row>
    <row r="66" spans="15:17">
      <c r="O66" t="s">
        <v>240</v>
      </c>
      <c r="Q66" t="s">
        <v>65</v>
      </c>
    </row>
    <row r="67" spans="15:17">
      <c r="O67" t="s">
        <v>241</v>
      </c>
      <c r="Q67" t="s">
        <v>66</v>
      </c>
    </row>
    <row r="68" spans="15:17">
      <c r="O68" t="s">
        <v>242</v>
      </c>
      <c r="Q68" t="s">
        <v>67</v>
      </c>
    </row>
    <row r="69" spans="15:17">
      <c r="O69" t="s">
        <v>243</v>
      </c>
      <c r="Q69" t="s">
        <v>68</v>
      </c>
    </row>
    <row r="70" spans="15:17">
      <c r="O70" t="s">
        <v>244</v>
      </c>
      <c r="Q70" t="s">
        <v>69</v>
      </c>
    </row>
    <row r="71" spans="15:17">
      <c r="O71" t="s">
        <v>245</v>
      </c>
      <c r="Q71" t="s">
        <v>70</v>
      </c>
    </row>
    <row r="72" spans="15:17">
      <c r="O72" t="s">
        <v>246</v>
      </c>
      <c r="Q72" t="s">
        <v>71</v>
      </c>
    </row>
    <row r="73" spans="15:17">
      <c r="O73" t="s">
        <v>247</v>
      </c>
      <c r="Q73" t="s">
        <v>72</v>
      </c>
    </row>
    <row r="74" spans="15:17">
      <c r="O74" t="s">
        <v>248</v>
      </c>
      <c r="Q74" t="s">
        <v>73</v>
      </c>
    </row>
    <row r="75" spans="15:17">
      <c r="O75" t="s">
        <v>249</v>
      </c>
      <c r="Q75" t="s">
        <v>74</v>
      </c>
    </row>
    <row r="76" spans="15:17">
      <c r="O76" t="s">
        <v>250</v>
      </c>
      <c r="Q76" t="s">
        <v>75</v>
      </c>
    </row>
    <row r="77" spans="15:17">
      <c r="O77" t="s">
        <v>251</v>
      </c>
      <c r="Q77" t="s">
        <v>76</v>
      </c>
    </row>
    <row r="78" spans="15:17">
      <c r="O78" t="s">
        <v>252</v>
      </c>
      <c r="Q78" t="s">
        <v>77</v>
      </c>
    </row>
    <row r="79" spans="15:17">
      <c r="O79" t="s">
        <v>253</v>
      </c>
      <c r="Q79" t="s">
        <v>78</v>
      </c>
    </row>
    <row r="80" spans="15:17">
      <c r="O80" t="s">
        <v>254</v>
      </c>
      <c r="Q80" t="s">
        <v>79</v>
      </c>
    </row>
    <row r="81" spans="15:17">
      <c r="O81" t="s">
        <v>255</v>
      </c>
      <c r="Q81" t="s">
        <v>81</v>
      </c>
    </row>
    <row r="82" spans="15:17">
      <c r="O82" t="s">
        <v>256</v>
      </c>
      <c r="Q82" t="s">
        <v>82</v>
      </c>
    </row>
    <row r="83" spans="15:17">
      <c r="O83" t="s">
        <v>257</v>
      </c>
      <c r="Q83" t="s">
        <v>83</v>
      </c>
    </row>
    <row r="84" spans="15:17">
      <c r="O84" t="s">
        <v>258</v>
      </c>
      <c r="Q84" t="s">
        <v>84</v>
      </c>
    </row>
    <row r="85" spans="15:17">
      <c r="O85" t="s">
        <v>259</v>
      </c>
      <c r="Q85" t="s">
        <v>85</v>
      </c>
    </row>
    <row r="86" spans="15:17">
      <c r="O86" t="s">
        <v>260</v>
      </c>
      <c r="Q86" t="s">
        <v>86</v>
      </c>
    </row>
    <row r="87" spans="15:17">
      <c r="O87" t="s">
        <v>261</v>
      </c>
      <c r="Q87" t="s">
        <v>87</v>
      </c>
    </row>
    <row r="88" spans="15:17">
      <c r="O88" t="s">
        <v>262</v>
      </c>
      <c r="Q88" t="s">
        <v>88</v>
      </c>
    </row>
    <row r="89" spans="15:17">
      <c r="O89" t="s">
        <v>263</v>
      </c>
      <c r="Q89" t="s">
        <v>89</v>
      </c>
    </row>
    <row r="90" spans="15:17">
      <c r="O90" t="s">
        <v>264</v>
      </c>
      <c r="Q90" t="s">
        <v>90</v>
      </c>
    </row>
    <row r="91" spans="15:17">
      <c r="O91" t="s">
        <v>265</v>
      </c>
      <c r="Q91" t="s">
        <v>91</v>
      </c>
    </row>
    <row r="92" spans="15:17">
      <c r="O92" t="s">
        <v>266</v>
      </c>
      <c r="Q92" t="s">
        <v>92</v>
      </c>
    </row>
    <row r="93" spans="15:17">
      <c r="O93" t="s">
        <v>267</v>
      </c>
      <c r="Q93" t="s">
        <v>93</v>
      </c>
    </row>
    <row r="94" spans="15:17">
      <c r="O94" t="s">
        <v>268</v>
      </c>
      <c r="Q94" t="s">
        <v>94</v>
      </c>
    </row>
    <row r="95" spans="15:17">
      <c r="O95" t="s">
        <v>269</v>
      </c>
      <c r="Q95" t="s">
        <v>95</v>
      </c>
    </row>
    <row r="96" spans="15:17">
      <c r="O96" t="s">
        <v>270</v>
      </c>
      <c r="Q96" t="s">
        <v>96</v>
      </c>
    </row>
    <row r="97" spans="15:17">
      <c r="O97" t="s">
        <v>271</v>
      </c>
      <c r="Q97" t="s">
        <v>97</v>
      </c>
    </row>
    <row r="98" spans="15:17">
      <c r="O98" t="s">
        <v>272</v>
      </c>
      <c r="Q98" t="s">
        <v>98</v>
      </c>
    </row>
    <row r="99" spans="15:17">
      <c r="O99" t="s">
        <v>273</v>
      </c>
      <c r="Q99" t="s">
        <v>99</v>
      </c>
    </row>
    <row r="100" spans="15:17">
      <c r="O100" t="s">
        <v>274</v>
      </c>
      <c r="Q100" t="s">
        <v>100</v>
      </c>
    </row>
    <row r="101" spans="15:17">
      <c r="O101" t="s">
        <v>275</v>
      </c>
      <c r="Q101" t="s">
        <v>101</v>
      </c>
    </row>
    <row r="102" spans="15:17">
      <c r="O102" t="s">
        <v>276</v>
      </c>
      <c r="Q102" t="s">
        <v>102</v>
      </c>
    </row>
    <row r="103" spans="15:17">
      <c r="O103" t="s">
        <v>277</v>
      </c>
      <c r="Q103" t="s">
        <v>103</v>
      </c>
    </row>
    <row r="104" spans="15:17">
      <c r="O104" t="s">
        <v>278</v>
      </c>
      <c r="Q104" t="s">
        <v>104</v>
      </c>
    </row>
    <row r="105" spans="15:17">
      <c r="O105" t="s">
        <v>279</v>
      </c>
      <c r="Q105" t="s">
        <v>105</v>
      </c>
    </row>
    <row r="106" spans="15:17">
      <c r="O106" t="s">
        <v>280</v>
      </c>
      <c r="Q106" t="s">
        <v>106</v>
      </c>
    </row>
    <row r="107" spans="15:17">
      <c r="O107" t="s">
        <v>281</v>
      </c>
      <c r="Q107" t="s">
        <v>107</v>
      </c>
    </row>
    <row r="108" spans="15:17">
      <c r="O108" t="s">
        <v>282</v>
      </c>
      <c r="Q108" t="s">
        <v>108</v>
      </c>
    </row>
    <row r="109" spans="15:17">
      <c r="O109" t="s">
        <v>283</v>
      </c>
      <c r="Q109" t="s">
        <v>109</v>
      </c>
    </row>
    <row r="110" spans="15:17">
      <c r="O110" t="s">
        <v>284</v>
      </c>
      <c r="Q110" t="s">
        <v>110</v>
      </c>
    </row>
    <row r="111" spans="15:17">
      <c r="O111" t="s">
        <v>285</v>
      </c>
      <c r="Q111" t="s">
        <v>111</v>
      </c>
    </row>
    <row r="112" spans="15:17">
      <c r="O112" t="s">
        <v>286</v>
      </c>
      <c r="Q112" t="s">
        <v>112</v>
      </c>
    </row>
    <row r="113" spans="15:17">
      <c r="O113" t="s">
        <v>287</v>
      </c>
      <c r="Q113" t="s">
        <v>113</v>
      </c>
    </row>
    <row r="114" spans="15:17">
      <c r="O114" t="s">
        <v>288</v>
      </c>
      <c r="Q114" t="s">
        <v>114</v>
      </c>
    </row>
    <row r="115" spans="15:17">
      <c r="O115" t="s">
        <v>289</v>
      </c>
      <c r="Q115" t="s">
        <v>115</v>
      </c>
    </row>
    <row r="116" spans="15:17">
      <c r="O116" t="s">
        <v>290</v>
      </c>
      <c r="Q116" t="s">
        <v>116</v>
      </c>
    </row>
    <row r="117" spans="15:17">
      <c r="O117" t="s">
        <v>291</v>
      </c>
      <c r="Q117" t="s">
        <v>117</v>
      </c>
    </row>
    <row r="118" spans="15:17">
      <c r="O118" t="s">
        <v>292</v>
      </c>
      <c r="Q118" t="s">
        <v>118</v>
      </c>
    </row>
    <row r="119" spans="15:17">
      <c r="O119" t="s">
        <v>293</v>
      </c>
      <c r="Q119" t="s">
        <v>119</v>
      </c>
    </row>
    <row r="120" spans="15:17">
      <c r="O120" t="s">
        <v>294</v>
      </c>
      <c r="Q120" t="s">
        <v>120</v>
      </c>
    </row>
    <row r="121" spans="15:17">
      <c r="O121" t="s">
        <v>295</v>
      </c>
      <c r="Q121" t="s">
        <v>121</v>
      </c>
    </row>
    <row r="122" spans="15:17">
      <c r="O122" t="s">
        <v>296</v>
      </c>
      <c r="Q122" t="s">
        <v>122</v>
      </c>
    </row>
    <row r="123" spans="15:17">
      <c r="O123" t="s">
        <v>297</v>
      </c>
      <c r="Q123" t="s">
        <v>123</v>
      </c>
    </row>
    <row r="124" spans="15:17">
      <c r="O124" t="s">
        <v>298</v>
      </c>
      <c r="Q124" t="s">
        <v>124</v>
      </c>
    </row>
    <row r="125" spans="15:17">
      <c r="O125" t="s">
        <v>299</v>
      </c>
      <c r="Q125" t="s">
        <v>125</v>
      </c>
    </row>
    <row r="126" spans="15:17">
      <c r="O126" t="s">
        <v>300</v>
      </c>
      <c r="Q126" t="s">
        <v>126</v>
      </c>
    </row>
    <row r="127" spans="15:17">
      <c r="O127" t="s">
        <v>301</v>
      </c>
      <c r="Q127" t="s">
        <v>127</v>
      </c>
    </row>
    <row r="128" spans="15:17">
      <c r="O128" t="s">
        <v>302</v>
      </c>
      <c r="Q128" t="s">
        <v>128</v>
      </c>
    </row>
    <row r="129" spans="15:17">
      <c r="O129" t="s">
        <v>303</v>
      </c>
      <c r="Q129" t="s">
        <v>129</v>
      </c>
    </row>
    <row r="130" spans="15:17">
      <c r="O130" t="s">
        <v>304</v>
      </c>
      <c r="Q130" t="s">
        <v>130</v>
      </c>
    </row>
    <row r="131" spans="15:17">
      <c r="O131" t="s">
        <v>305</v>
      </c>
      <c r="Q131" t="s">
        <v>131</v>
      </c>
    </row>
    <row r="132" spans="15:17">
      <c r="O132" t="s">
        <v>306</v>
      </c>
      <c r="Q132" t="s">
        <v>132</v>
      </c>
    </row>
    <row r="133" spans="15:17">
      <c r="O133" t="s">
        <v>307</v>
      </c>
      <c r="Q133" t="s">
        <v>133</v>
      </c>
    </row>
    <row r="134" spans="15:17">
      <c r="O134" t="s">
        <v>308</v>
      </c>
      <c r="Q134" t="s">
        <v>134</v>
      </c>
    </row>
    <row r="135" spans="15:17">
      <c r="O135" t="s">
        <v>309</v>
      </c>
      <c r="Q135" t="s">
        <v>135</v>
      </c>
    </row>
    <row r="136" spans="15:17">
      <c r="O136" t="s">
        <v>310</v>
      </c>
      <c r="Q136" t="s">
        <v>136</v>
      </c>
    </row>
    <row r="137" spans="15:17">
      <c r="O137" t="s">
        <v>311</v>
      </c>
      <c r="Q137" t="s">
        <v>137</v>
      </c>
    </row>
    <row r="138" spans="15:17">
      <c r="O138" t="s">
        <v>312</v>
      </c>
      <c r="Q138" t="s">
        <v>138</v>
      </c>
    </row>
    <row r="139" spans="15:17">
      <c r="O139" t="s">
        <v>313</v>
      </c>
      <c r="Q139" t="s">
        <v>139</v>
      </c>
    </row>
    <row r="140" spans="15:17">
      <c r="O140" t="s">
        <v>314</v>
      </c>
      <c r="Q140" t="s">
        <v>140</v>
      </c>
    </row>
    <row r="141" spans="15:17">
      <c r="O141" t="s">
        <v>315</v>
      </c>
      <c r="Q141" t="s">
        <v>141</v>
      </c>
    </row>
    <row r="142" spans="15:17">
      <c r="O142" t="s">
        <v>316</v>
      </c>
      <c r="Q142" t="s">
        <v>142</v>
      </c>
    </row>
    <row r="143" spans="15:17">
      <c r="O143" t="s">
        <v>317</v>
      </c>
      <c r="Q143" t="s">
        <v>143</v>
      </c>
    </row>
    <row r="144" spans="15:17">
      <c r="O144" t="s">
        <v>318</v>
      </c>
      <c r="Q144" t="s">
        <v>144</v>
      </c>
    </row>
    <row r="145" spans="15:17">
      <c r="O145" t="s">
        <v>319</v>
      </c>
      <c r="Q145" t="s">
        <v>145</v>
      </c>
    </row>
    <row r="146" spans="15:17">
      <c r="O146" t="s">
        <v>320</v>
      </c>
      <c r="Q146" t="s">
        <v>146</v>
      </c>
    </row>
    <row r="147" spans="15:17">
      <c r="O147" t="s">
        <v>321</v>
      </c>
      <c r="Q147" t="s">
        <v>147</v>
      </c>
    </row>
    <row r="148" spans="15:17">
      <c r="O148" t="s">
        <v>322</v>
      </c>
      <c r="Q148" t="s">
        <v>148</v>
      </c>
    </row>
    <row r="149" spans="15:17">
      <c r="O149" t="s">
        <v>323</v>
      </c>
      <c r="Q149" t="s">
        <v>149</v>
      </c>
    </row>
    <row r="150" spans="15:17">
      <c r="O150" t="s">
        <v>324</v>
      </c>
      <c r="Q150" t="s">
        <v>150</v>
      </c>
    </row>
    <row r="151" spans="15:17">
      <c r="O151" t="s">
        <v>325</v>
      </c>
      <c r="Q151" t="s">
        <v>151</v>
      </c>
    </row>
    <row r="152" spans="15:17">
      <c r="O152" t="s">
        <v>326</v>
      </c>
      <c r="Q152" t="s">
        <v>152</v>
      </c>
    </row>
    <row r="153" spans="15:17">
      <c r="O153" t="s">
        <v>327</v>
      </c>
      <c r="Q153" t="s">
        <v>153</v>
      </c>
    </row>
    <row r="154" spans="15:17">
      <c r="O154" t="s">
        <v>328</v>
      </c>
      <c r="Q154" t="s">
        <v>154</v>
      </c>
    </row>
    <row r="155" spans="15:17">
      <c r="O155" t="s">
        <v>329</v>
      </c>
      <c r="Q155" t="s">
        <v>155</v>
      </c>
    </row>
    <row r="156" spans="15:17">
      <c r="O156" t="s">
        <v>330</v>
      </c>
      <c r="Q156" t="s">
        <v>156</v>
      </c>
    </row>
    <row r="157" spans="15:17">
      <c r="O157" t="s">
        <v>331</v>
      </c>
      <c r="Q157" t="s">
        <v>157</v>
      </c>
    </row>
    <row r="158" spans="15:17">
      <c r="O158" t="s">
        <v>332</v>
      </c>
      <c r="Q158" t="s">
        <v>158</v>
      </c>
    </row>
    <row r="159" spans="15:17">
      <c r="O159" t="s">
        <v>333</v>
      </c>
      <c r="Q159" t="s">
        <v>159</v>
      </c>
    </row>
    <row r="160" spans="15:17">
      <c r="O160" t="s">
        <v>334</v>
      </c>
      <c r="Q160" t="s">
        <v>160</v>
      </c>
    </row>
    <row r="161" spans="15:17">
      <c r="O161" t="s">
        <v>335</v>
      </c>
      <c r="Q161" t="s">
        <v>161</v>
      </c>
    </row>
    <row r="162" spans="15:17">
      <c r="O162" t="s">
        <v>336</v>
      </c>
      <c r="Q162" t="s">
        <v>162</v>
      </c>
    </row>
    <row r="163" spans="15:17">
      <c r="O163" t="s">
        <v>337</v>
      </c>
      <c r="Q163" t="s">
        <v>163</v>
      </c>
    </row>
    <row r="164" spans="15:17">
      <c r="O164" t="s">
        <v>338</v>
      </c>
      <c r="Q164" t="s">
        <v>165</v>
      </c>
    </row>
    <row r="165" spans="15:17">
      <c r="O165" t="s">
        <v>339</v>
      </c>
      <c r="Q165" t="s">
        <v>166</v>
      </c>
    </row>
    <row r="166" spans="15:17">
      <c r="O166" t="s">
        <v>340</v>
      </c>
      <c r="Q166" t="s">
        <v>167</v>
      </c>
    </row>
    <row r="167" spans="15:17">
      <c r="O167" t="s">
        <v>341</v>
      </c>
      <c r="Q167" t="s">
        <v>168</v>
      </c>
    </row>
    <row r="168" spans="15:17">
      <c r="O168" t="s">
        <v>342</v>
      </c>
      <c r="Q168" t="s">
        <v>169</v>
      </c>
    </row>
    <row r="169" spans="15:17">
      <c r="O169" t="s">
        <v>343</v>
      </c>
      <c r="Q169" t="s">
        <v>170</v>
      </c>
    </row>
    <row r="170" spans="15:17">
      <c r="O170" t="s">
        <v>344</v>
      </c>
      <c r="Q170" t="s">
        <v>171</v>
      </c>
    </row>
    <row r="171" spans="15:17">
      <c r="O171" t="s">
        <v>345</v>
      </c>
      <c r="Q171" t="s">
        <v>172</v>
      </c>
    </row>
    <row r="172" spans="15:17">
      <c r="O172" t="s">
        <v>346</v>
      </c>
      <c r="Q172" t="s">
        <v>173</v>
      </c>
    </row>
    <row r="173" spans="15:17">
      <c r="O173" t="s">
        <v>347</v>
      </c>
    </row>
    <row r="174" spans="15:17">
      <c r="O174" t="s">
        <v>348</v>
      </c>
    </row>
    <row r="175" spans="15:17">
      <c r="O175" t="s">
        <v>349</v>
      </c>
    </row>
    <row r="176" spans="15:17">
      <c r="O176" t="s">
        <v>350</v>
      </c>
    </row>
    <row r="177" spans="15:15">
      <c r="O177" t="s">
        <v>351</v>
      </c>
    </row>
    <row r="178" spans="15:15">
      <c r="O178" t="s">
        <v>352</v>
      </c>
    </row>
    <row r="179" spans="15:15">
      <c r="O179" t="s">
        <v>353</v>
      </c>
    </row>
    <row r="180" spans="15:15">
      <c r="O180" t="s">
        <v>354</v>
      </c>
    </row>
    <row r="181" spans="15:15">
      <c r="O181" t="s">
        <v>355</v>
      </c>
    </row>
    <row r="182" spans="15:15">
      <c r="O182" t="s">
        <v>356</v>
      </c>
    </row>
    <row r="183" spans="15:15">
      <c r="O183" t="s">
        <v>357</v>
      </c>
    </row>
    <row r="184" spans="15:15">
      <c r="O184" t="s">
        <v>358</v>
      </c>
    </row>
    <row r="185" spans="15:15">
      <c r="O185" t="s">
        <v>359</v>
      </c>
    </row>
    <row r="186" spans="15:15">
      <c r="O186" t="s">
        <v>360</v>
      </c>
    </row>
    <row r="187" spans="15:15">
      <c r="O187" t="s">
        <v>361</v>
      </c>
    </row>
    <row r="188" spans="15:15">
      <c r="O188" t="s">
        <v>362</v>
      </c>
    </row>
    <row r="189" spans="15:15">
      <c r="O189" t="s">
        <v>363</v>
      </c>
    </row>
    <row r="190" spans="15:15">
      <c r="O190" t="s">
        <v>364</v>
      </c>
    </row>
    <row r="191" spans="15:15">
      <c r="O191" t="s">
        <v>365</v>
      </c>
    </row>
    <row r="192" spans="15:15">
      <c r="O192" t="s">
        <v>366</v>
      </c>
    </row>
    <row r="193" spans="15:15">
      <c r="O193" t="s">
        <v>367</v>
      </c>
    </row>
    <row r="194" spans="15:15">
      <c r="O194" t="s">
        <v>368</v>
      </c>
    </row>
    <row r="195" spans="15:15">
      <c r="O195" t="s">
        <v>369</v>
      </c>
    </row>
    <row r="196" spans="15:15">
      <c r="O196" t="s">
        <v>370</v>
      </c>
    </row>
    <row r="197" spans="15:15">
      <c r="O197" t="s">
        <v>371</v>
      </c>
    </row>
    <row r="198" spans="15:15">
      <c r="O198" t="s">
        <v>372</v>
      </c>
    </row>
    <row r="199" spans="15:15">
      <c r="O199" t="s">
        <v>373</v>
      </c>
    </row>
    <row r="200" spans="15:15">
      <c r="O200" t="s">
        <v>374</v>
      </c>
    </row>
    <row r="201" spans="15:15">
      <c r="O201" t="s">
        <v>375</v>
      </c>
    </row>
    <row r="202" spans="15:15">
      <c r="O202" t="s">
        <v>376</v>
      </c>
    </row>
    <row r="203" spans="15:15">
      <c r="O203" t="s">
        <v>377</v>
      </c>
    </row>
    <row r="204" spans="15:15">
      <c r="O204" t="s">
        <v>378</v>
      </c>
    </row>
    <row r="205" spans="15:15">
      <c r="O205" t="s">
        <v>379</v>
      </c>
    </row>
    <row r="206" spans="15:15">
      <c r="O206" t="s">
        <v>380</v>
      </c>
    </row>
    <row r="207" spans="15:15">
      <c r="O207" t="s">
        <v>381</v>
      </c>
    </row>
    <row r="208" spans="15:15">
      <c r="O208" t="s">
        <v>382</v>
      </c>
    </row>
    <row r="209" spans="15:15">
      <c r="O209" t="s">
        <v>383</v>
      </c>
    </row>
    <row r="210" spans="15:15">
      <c r="O210" t="s">
        <v>384</v>
      </c>
    </row>
    <row r="211" spans="15:15">
      <c r="O211" t="s">
        <v>385</v>
      </c>
    </row>
    <row r="212" spans="15:15">
      <c r="O212" t="s">
        <v>386</v>
      </c>
    </row>
    <row r="213" spans="15:15">
      <c r="O213" t="s">
        <v>387</v>
      </c>
    </row>
    <row r="214" spans="15:15">
      <c r="O214" t="s">
        <v>388</v>
      </c>
    </row>
    <row r="215" spans="15:15">
      <c r="O215" t="s">
        <v>389</v>
      </c>
    </row>
    <row r="216" spans="15:15">
      <c r="O216" t="s">
        <v>390</v>
      </c>
    </row>
    <row r="217" spans="15:15">
      <c r="O217" t="s">
        <v>391</v>
      </c>
    </row>
    <row r="218" spans="15:15">
      <c r="O218" t="s">
        <v>392</v>
      </c>
    </row>
    <row r="219" spans="15:15">
      <c r="O219" t="s">
        <v>393</v>
      </c>
    </row>
    <row r="220" spans="15:15">
      <c r="O220" t="s">
        <v>394</v>
      </c>
    </row>
    <row r="221" spans="15:15">
      <c r="O221" t="s">
        <v>395</v>
      </c>
    </row>
    <row r="222" spans="15:15">
      <c r="O222" t="s">
        <v>396</v>
      </c>
    </row>
    <row r="223" spans="15:15">
      <c r="O223" t="s">
        <v>397</v>
      </c>
    </row>
    <row r="224" spans="15:15">
      <c r="O224" t="s">
        <v>398</v>
      </c>
    </row>
    <row r="225" spans="15:15">
      <c r="O225" t="s">
        <v>399</v>
      </c>
    </row>
    <row r="226" spans="15:15">
      <c r="O226" t="s">
        <v>400</v>
      </c>
    </row>
    <row r="227" spans="15:15">
      <c r="O227" t="s">
        <v>401</v>
      </c>
    </row>
    <row r="228" spans="15:15">
      <c r="O228" t="s">
        <v>402</v>
      </c>
    </row>
    <row r="229" spans="15:15">
      <c r="O229" t="s">
        <v>403</v>
      </c>
    </row>
    <row r="230" spans="15:15">
      <c r="O230" t="s">
        <v>404</v>
      </c>
    </row>
    <row r="231" spans="15:15">
      <c r="O231" t="s">
        <v>405</v>
      </c>
    </row>
    <row r="232" spans="15:15">
      <c r="O232" t="s">
        <v>406</v>
      </c>
    </row>
    <row r="233" spans="15:15">
      <c r="O233" t="s">
        <v>407</v>
      </c>
    </row>
    <row r="234" spans="15:15">
      <c r="O234" t="s">
        <v>408</v>
      </c>
    </row>
    <row r="235" spans="15:15">
      <c r="O235" t="s">
        <v>409</v>
      </c>
    </row>
    <row r="236" spans="15:15">
      <c r="O236" t="s">
        <v>410</v>
      </c>
    </row>
    <row r="237" spans="15:15">
      <c r="O237" t="s">
        <v>411</v>
      </c>
    </row>
    <row r="238" spans="15:15">
      <c r="O238" t="s">
        <v>412</v>
      </c>
    </row>
    <row r="239" spans="15:15">
      <c r="O239" t="s">
        <v>413</v>
      </c>
    </row>
    <row r="240" spans="15:15">
      <c r="O240" t="s">
        <v>414</v>
      </c>
    </row>
    <row r="241" spans="15:15">
      <c r="O241" t="s">
        <v>415</v>
      </c>
    </row>
    <row r="242" spans="15:15">
      <c r="O242" t="s">
        <v>416</v>
      </c>
    </row>
    <row r="243" spans="15:15">
      <c r="O243" t="s">
        <v>417</v>
      </c>
    </row>
    <row r="244" spans="15:15">
      <c r="O244" t="s">
        <v>418</v>
      </c>
    </row>
    <row r="245" spans="15:15">
      <c r="O245" t="s">
        <v>419</v>
      </c>
    </row>
    <row r="246" spans="15:15">
      <c r="O246" t="s">
        <v>420</v>
      </c>
    </row>
    <row r="247" spans="15:15">
      <c r="O247" t="s">
        <v>421</v>
      </c>
    </row>
    <row r="248" spans="15:15">
      <c r="O248" t="s">
        <v>422</v>
      </c>
    </row>
    <row r="249" spans="15:15">
      <c r="O249" t="s">
        <v>423</v>
      </c>
    </row>
  </sheetData>
  <dataConsolidate/>
  <phoneticPr fontId="6" type="noConversion"/>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
  <sheetViews>
    <sheetView workbookViewId="0"/>
  </sheetViews>
  <sheetFormatPr defaultRowHeight="15"/>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
  <sheetViews>
    <sheetView workbookViewId="0"/>
  </sheetViews>
  <sheetFormatPr defaultRowHeight="15"/>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
  <sheetViews>
    <sheetView workbookViewId="0"/>
  </sheetViews>
  <sheetFormatPr defaultRowHeight="15"/>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
  <sheetViews>
    <sheetView workbookViewId="0"/>
  </sheetViews>
  <sheetFormatPr defaultRowHeight="15"/>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
  <sheetViews>
    <sheetView workbookViewId="0"/>
  </sheetViews>
  <sheetFormatPr defaultRowHeight="15"/>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C10"/>
  <sheetViews>
    <sheetView workbookViewId="0">
      <selection activeCell="E19" sqref="E19"/>
    </sheetView>
  </sheetViews>
  <sheetFormatPr defaultRowHeight="15"/>
  <sheetData>
    <row r="1" spans="1:3" ht="409.5">
      <c r="A1" t="s">
        <v>3755</v>
      </c>
      <c r="B1" t="s">
        <v>2526</v>
      </c>
      <c r="C1" s="174" t="s">
        <v>3756</v>
      </c>
    </row>
    <row r="2" spans="1:3" ht="409.5">
      <c r="A2" t="s">
        <v>3758</v>
      </c>
      <c r="B2" t="s">
        <v>2526</v>
      </c>
      <c r="C2" s="174" t="s">
        <v>3759</v>
      </c>
    </row>
    <row r="3" spans="1:3" ht="409.5">
      <c r="A3" t="s">
        <v>3767</v>
      </c>
      <c r="B3" t="s">
        <v>3760</v>
      </c>
      <c r="C3" s="174" t="s">
        <v>3781</v>
      </c>
    </row>
    <row r="4" spans="1:3" ht="409.5">
      <c r="A4" t="s">
        <v>3768</v>
      </c>
      <c r="B4" t="s">
        <v>3760</v>
      </c>
      <c r="C4" s="174" t="s">
        <v>3782</v>
      </c>
    </row>
    <row r="5" spans="1:3" ht="409.5">
      <c r="A5" t="s">
        <v>3769</v>
      </c>
      <c r="B5" t="s">
        <v>3760</v>
      </c>
      <c r="C5" s="174" t="s">
        <v>3770</v>
      </c>
    </row>
    <row r="6" spans="1:3" ht="409.5">
      <c r="A6" t="s">
        <v>3771</v>
      </c>
      <c r="B6" t="s">
        <v>3760</v>
      </c>
      <c r="C6" s="174" t="s">
        <v>3772</v>
      </c>
    </row>
    <row r="7" spans="1:3" ht="409.5">
      <c r="A7" t="s">
        <v>3773</v>
      </c>
      <c r="B7" t="s">
        <v>3760</v>
      </c>
      <c r="C7" s="174" t="s">
        <v>3774</v>
      </c>
    </row>
    <row r="8" spans="1:3" ht="409.5">
      <c r="A8" t="s">
        <v>3775</v>
      </c>
      <c r="B8" t="s">
        <v>3760</v>
      </c>
      <c r="C8" s="174" t="s">
        <v>3776</v>
      </c>
    </row>
    <row r="9" spans="1:3" ht="409.5">
      <c r="A9" t="s">
        <v>3777</v>
      </c>
      <c r="B9" t="s">
        <v>3760</v>
      </c>
      <c r="C9" s="174" t="s">
        <v>3778</v>
      </c>
    </row>
    <row r="10" spans="1:3" ht="409.5">
      <c r="A10" t="s">
        <v>3779</v>
      </c>
      <c r="B10" t="s">
        <v>3760</v>
      </c>
      <c r="C10" s="174" t="s">
        <v>3780</v>
      </c>
    </row>
  </sheetData>
  <dataConsolidate/>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DZ40"/>
  <sheetViews>
    <sheetView showGridLines="0" rightToLeft="1" topLeftCell="C1" workbookViewId="0">
      <pane ySplit="2" topLeftCell="A10" activePane="bottomLeft" state="frozen"/>
      <selection activeCell="C1" sqref="C1"/>
      <selection pane="bottomLeft" activeCell="A3" sqref="A3"/>
    </sheetView>
  </sheetViews>
  <sheetFormatPr defaultRowHeight="15"/>
  <cols>
    <col min="1" max="2" width="0" hidden="1" customWidth="1"/>
    <col min="3" max="3" width="3.7109375" customWidth="1"/>
    <col min="4" max="4" width="40.7109375" customWidth="1"/>
    <col min="5" max="5" width="25.7109375" customWidth="1"/>
  </cols>
  <sheetData>
    <row r="1" spans="1:130" ht="80.099999999999994" customHeight="1">
      <c r="A1" s="34" t="s">
        <v>1618</v>
      </c>
      <c r="B1" s="22"/>
      <c r="C1" s="22"/>
      <c r="D1" s="35"/>
      <c r="E1" s="35"/>
      <c r="F1" s="22"/>
      <c r="G1" s="22"/>
    </row>
    <row r="2" spans="1:130" ht="24.95" customHeight="1">
      <c r="A2" s="54"/>
      <c r="B2" s="54"/>
      <c r="C2" s="54"/>
      <c r="D2" s="56" t="s">
        <v>2586</v>
      </c>
      <c r="E2" s="59"/>
      <c r="F2" s="54"/>
      <c r="G2" s="54"/>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row>
    <row r="3" spans="1:130">
      <c r="A3" s="22"/>
      <c r="B3" s="22"/>
      <c r="C3" s="22"/>
      <c r="D3" s="68"/>
      <c r="E3" s="35"/>
      <c r="F3" s="76"/>
      <c r="G3" s="22"/>
    </row>
    <row r="4" spans="1:130">
      <c r="A4" s="22"/>
      <c r="B4" s="22"/>
      <c r="C4" s="22"/>
      <c r="D4" s="35"/>
      <c r="E4" s="35"/>
      <c r="F4" s="22"/>
      <c r="G4" s="22"/>
    </row>
    <row r="5" spans="1:130">
      <c r="A5" s="22"/>
      <c r="B5" s="22"/>
      <c r="C5" s="22"/>
      <c r="D5" s="35"/>
      <c r="E5" s="35"/>
      <c r="F5" s="22"/>
      <c r="G5" s="22"/>
    </row>
    <row r="6" spans="1:130">
      <c r="A6" s="22"/>
      <c r="B6" s="22"/>
      <c r="C6" s="22"/>
      <c r="D6" s="35"/>
      <c r="E6" s="35"/>
      <c r="F6" s="22"/>
      <c r="G6" s="22"/>
    </row>
    <row r="7" spans="1:130" ht="24.95" customHeight="1">
      <c r="A7" s="29"/>
      <c r="B7" s="29" t="b">
        <v>0</v>
      </c>
      <c r="C7" s="29" t="s">
        <v>1619</v>
      </c>
      <c r="D7" s="34"/>
      <c r="E7" s="34"/>
      <c r="F7" s="29"/>
      <c r="G7" s="29"/>
    </row>
    <row r="8" spans="1:130" hidden="1">
      <c r="A8" s="29"/>
      <c r="B8" s="29"/>
      <c r="C8" s="29"/>
      <c r="D8" s="34"/>
      <c r="E8" s="34"/>
      <c r="F8" s="29"/>
      <c r="G8" s="29"/>
    </row>
    <row r="9" spans="1:130" hidden="1">
      <c r="A9" s="29"/>
      <c r="B9" s="29"/>
      <c r="C9" s="29"/>
      <c r="D9" s="34"/>
      <c r="E9" s="34"/>
      <c r="F9" s="29"/>
      <c r="G9" s="29"/>
    </row>
    <row r="10" spans="1:130">
      <c r="A10" s="29"/>
      <c r="B10" s="29"/>
      <c r="C10" s="29" t="s">
        <v>438</v>
      </c>
      <c r="D10" s="34" t="s">
        <v>439</v>
      </c>
      <c r="E10" s="34"/>
      <c r="F10" s="29" t="s">
        <v>440</v>
      </c>
      <c r="G10" s="29" t="s">
        <v>441</v>
      </c>
    </row>
    <row r="11" spans="1:130" ht="24.95" hidden="1" customHeight="1">
      <c r="A11" s="30"/>
      <c r="B11" s="30"/>
      <c r="C11" s="30" t="s">
        <v>443</v>
      </c>
      <c r="D11" s="50"/>
      <c r="E11" s="51" t="str">
        <f>TEXT(DATE(MID(E13,7,4),MID(E13,4,2),MID(E13,1,2)),"dd/MM/yyyy")&amp;" - "&amp;TEXT(DATE(MID(E14,7,4),MID(E14,4,2),MID(E14,1,2)),"dd/MM/yyyy")</f>
        <v>01/04/2021 - 30/06/2021</v>
      </c>
      <c r="F11" s="30"/>
      <c r="G11" s="30"/>
    </row>
    <row r="12" spans="1:130" ht="24.95" hidden="1" customHeight="1">
      <c r="A12" s="30"/>
      <c r="B12" s="30"/>
      <c r="C12" s="30" t="s">
        <v>444</v>
      </c>
      <c r="D12" s="50"/>
      <c r="E12" s="51" t="str">
        <f>StartUp!$E$8</f>
        <v>JOD</v>
      </c>
      <c r="F12" s="30"/>
      <c r="G12" s="30"/>
    </row>
    <row r="13" spans="1:130" ht="24.95" hidden="1" customHeight="1">
      <c r="A13" s="30"/>
      <c r="B13" s="30"/>
      <c r="C13" s="30" t="s">
        <v>445</v>
      </c>
      <c r="D13" s="92"/>
      <c r="E13" s="86" t="str">
        <f>StartUp!$D$8</f>
        <v>01/04/2021</v>
      </c>
      <c r="F13" s="30"/>
      <c r="G13" s="30"/>
    </row>
    <row r="14" spans="1:130" ht="24.95" hidden="1" customHeight="1">
      <c r="A14" s="30"/>
      <c r="B14" s="30"/>
      <c r="C14" s="30" t="s">
        <v>446</v>
      </c>
      <c r="D14" s="92"/>
      <c r="E14" s="86" t="str">
        <f>StartUp!$D$9</f>
        <v>30/06/2021</v>
      </c>
      <c r="F14" s="30"/>
      <c r="G14" s="30"/>
    </row>
    <row r="15" spans="1:130">
      <c r="A15" s="29"/>
      <c r="B15" s="29"/>
      <c r="C15" s="29" t="s">
        <v>440</v>
      </c>
      <c r="D15" s="79"/>
      <c r="E15" s="35"/>
      <c r="F15" s="22"/>
      <c r="G15" s="29"/>
    </row>
    <row r="16" spans="1:130">
      <c r="A16" s="29"/>
      <c r="B16" s="29"/>
      <c r="C16" s="29"/>
      <c r="D16" s="82" t="s">
        <v>2610</v>
      </c>
      <c r="E16" s="87"/>
      <c r="F16" s="71"/>
      <c r="G16" s="29"/>
    </row>
    <row r="17" spans="1:7">
      <c r="A17" s="29" t="s">
        <v>848</v>
      </c>
      <c r="B17" s="29"/>
      <c r="C17" s="29"/>
      <c r="D17" s="83" t="s">
        <v>2611</v>
      </c>
      <c r="E17" s="88" t="s">
        <v>2529</v>
      </c>
      <c r="F17" s="72"/>
      <c r="G17" s="29"/>
    </row>
    <row r="18" spans="1:7">
      <c r="A18" s="29" t="s">
        <v>849</v>
      </c>
      <c r="B18" s="29" t="s">
        <v>494</v>
      </c>
      <c r="C18" s="29"/>
      <c r="D18" s="83" t="s">
        <v>2612</v>
      </c>
      <c r="E18" s="88" t="s">
        <v>2531</v>
      </c>
      <c r="F18" s="72"/>
      <c r="G18" s="29"/>
    </row>
    <row r="19" spans="1:7">
      <c r="A19" s="29" t="s">
        <v>849</v>
      </c>
      <c r="B19" s="29" t="s">
        <v>495</v>
      </c>
      <c r="C19" s="29"/>
      <c r="D19" s="83" t="s">
        <v>2613</v>
      </c>
      <c r="E19" s="89" t="s">
        <v>2571</v>
      </c>
      <c r="F19" s="22"/>
      <c r="G19" s="29"/>
    </row>
    <row r="20" spans="1:7">
      <c r="A20" s="29" t="s">
        <v>850</v>
      </c>
      <c r="B20" s="29"/>
      <c r="C20" s="29"/>
      <c r="D20" s="84" t="s">
        <v>2614</v>
      </c>
      <c r="E20" s="88" t="s">
        <v>2570</v>
      </c>
      <c r="F20" s="72"/>
      <c r="G20" s="29"/>
    </row>
    <row r="21" spans="1:7">
      <c r="A21" s="29" t="s">
        <v>851</v>
      </c>
      <c r="B21" s="29"/>
      <c r="C21" s="29"/>
      <c r="D21" s="84" t="s">
        <v>2615</v>
      </c>
      <c r="E21" s="88" t="s">
        <v>2572</v>
      </c>
      <c r="F21" s="72"/>
      <c r="G21" s="29"/>
    </row>
    <row r="22" spans="1:7">
      <c r="A22" s="29" t="s">
        <v>852</v>
      </c>
      <c r="B22" s="29"/>
      <c r="C22" s="29"/>
      <c r="D22" s="84" t="s">
        <v>2616</v>
      </c>
      <c r="E22" s="88" t="s">
        <v>2573</v>
      </c>
      <c r="F22" s="72"/>
      <c r="G22" s="29"/>
    </row>
    <row r="23" spans="1:7">
      <c r="A23" s="29" t="s">
        <v>853</v>
      </c>
      <c r="B23" s="29"/>
      <c r="C23" s="29"/>
      <c r="D23" s="84" t="s">
        <v>2617</v>
      </c>
      <c r="E23" s="88" t="s">
        <v>2574</v>
      </c>
      <c r="F23" s="72"/>
      <c r="G23" s="29"/>
    </row>
    <row r="24" spans="1:7">
      <c r="A24" s="29" t="s">
        <v>854</v>
      </c>
      <c r="B24" s="29"/>
      <c r="C24" s="29"/>
      <c r="D24" s="84" t="s">
        <v>2618</v>
      </c>
      <c r="E24" s="88" t="s">
        <v>2575</v>
      </c>
      <c r="F24" s="72"/>
      <c r="G24" s="29"/>
    </row>
    <row r="25" spans="1:7" ht="25.5">
      <c r="A25" s="29" t="s">
        <v>855</v>
      </c>
      <c r="B25" s="29"/>
      <c r="C25" s="29"/>
      <c r="D25" s="84" t="s">
        <v>2619</v>
      </c>
      <c r="E25" s="88" t="s">
        <v>2576</v>
      </c>
      <c r="F25" s="72"/>
      <c r="G25" s="29"/>
    </row>
    <row r="26" spans="1:7">
      <c r="A26" s="29" t="s">
        <v>856</v>
      </c>
      <c r="B26" s="29"/>
      <c r="C26" s="29"/>
      <c r="D26" s="85" t="s">
        <v>2620</v>
      </c>
      <c r="E26" s="90" t="s">
        <v>2539</v>
      </c>
      <c r="F26" s="72"/>
      <c r="G26" s="29"/>
    </row>
    <row r="27" spans="1:7">
      <c r="A27" s="29" t="s">
        <v>857</v>
      </c>
      <c r="B27" s="29"/>
      <c r="C27" s="29"/>
      <c r="D27" s="85" t="s">
        <v>2621</v>
      </c>
      <c r="E27" s="90" t="s">
        <v>2541</v>
      </c>
      <c r="F27" s="72"/>
      <c r="G27" s="29"/>
    </row>
    <row r="28" spans="1:7">
      <c r="A28" s="29" t="s">
        <v>858</v>
      </c>
      <c r="B28" s="29"/>
      <c r="C28" s="29"/>
      <c r="D28" s="84" t="s">
        <v>2622</v>
      </c>
      <c r="E28" s="88" t="s">
        <v>2577</v>
      </c>
      <c r="F28" s="72"/>
      <c r="G28" s="29"/>
    </row>
    <row r="29" spans="1:7">
      <c r="A29" s="29" t="s">
        <v>859</v>
      </c>
      <c r="B29" s="29"/>
      <c r="C29" s="29"/>
      <c r="D29" s="84" t="s">
        <v>2623</v>
      </c>
      <c r="E29" s="88" t="s">
        <v>2578</v>
      </c>
      <c r="F29" s="72"/>
      <c r="G29" s="29"/>
    </row>
    <row r="30" spans="1:7">
      <c r="A30" s="29" t="s">
        <v>860</v>
      </c>
      <c r="B30" s="29"/>
      <c r="C30" s="29"/>
      <c r="D30" s="84" t="s">
        <v>2624</v>
      </c>
      <c r="E30" s="88" t="s">
        <v>2576</v>
      </c>
      <c r="F30" s="72"/>
      <c r="G30" s="29"/>
    </row>
    <row r="31" spans="1:7">
      <c r="A31" s="29" t="s">
        <v>861</v>
      </c>
      <c r="B31" s="29"/>
      <c r="C31" s="29"/>
      <c r="D31" s="84" t="s">
        <v>2625</v>
      </c>
      <c r="E31" s="88" t="s">
        <v>2576</v>
      </c>
      <c r="F31" s="72"/>
      <c r="G31" s="29"/>
    </row>
    <row r="32" spans="1:7">
      <c r="A32" s="29" t="s">
        <v>862</v>
      </c>
      <c r="B32" s="29"/>
      <c r="C32" s="29"/>
      <c r="D32" s="84" t="s">
        <v>2626</v>
      </c>
      <c r="E32" s="88" t="s">
        <v>2579</v>
      </c>
      <c r="F32" s="72"/>
      <c r="G32" s="29"/>
    </row>
    <row r="33" spans="1:7">
      <c r="A33" s="29" t="s">
        <v>863</v>
      </c>
      <c r="B33" s="29"/>
      <c r="C33" s="29"/>
      <c r="D33" s="84" t="s">
        <v>2627</v>
      </c>
      <c r="E33" s="88" t="s">
        <v>82</v>
      </c>
      <c r="F33" s="72"/>
      <c r="G33" s="29"/>
    </row>
    <row r="34" spans="1:7">
      <c r="A34" s="29" t="s">
        <v>864</v>
      </c>
      <c r="B34" s="29"/>
      <c r="C34" s="29"/>
      <c r="D34" s="84" t="s">
        <v>2628</v>
      </c>
      <c r="E34" s="88" t="s">
        <v>2580</v>
      </c>
      <c r="F34" s="72"/>
      <c r="G34" s="29"/>
    </row>
    <row r="35" spans="1:7">
      <c r="A35" s="29" t="s">
        <v>865</v>
      </c>
      <c r="B35" s="29"/>
      <c r="C35" s="29"/>
      <c r="D35" s="84" t="s">
        <v>2629</v>
      </c>
      <c r="E35" s="91" t="s">
        <v>433</v>
      </c>
      <c r="F35" s="72"/>
      <c r="G35" s="29"/>
    </row>
    <row r="36" spans="1:7">
      <c r="A36" s="29" t="s">
        <v>866</v>
      </c>
      <c r="B36" s="29"/>
      <c r="C36" s="29"/>
      <c r="D36" s="84" t="s">
        <v>2630</v>
      </c>
      <c r="E36" s="91" t="s">
        <v>433</v>
      </c>
      <c r="F36" s="72"/>
      <c r="G36" s="29"/>
    </row>
    <row r="37" spans="1:7">
      <c r="A37" s="29" t="s">
        <v>867</v>
      </c>
      <c r="B37" s="29"/>
      <c r="C37" s="29"/>
      <c r="D37" s="84" t="s">
        <v>2631</v>
      </c>
      <c r="E37" s="91" t="s">
        <v>433</v>
      </c>
      <c r="F37" s="72"/>
      <c r="G37" s="29"/>
    </row>
    <row r="38" spans="1:7">
      <c r="A38" s="29" t="s">
        <v>868</v>
      </c>
      <c r="B38" s="29"/>
      <c r="C38" s="29"/>
      <c r="D38" s="84" t="s">
        <v>2632</v>
      </c>
      <c r="E38" s="91" t="s">
        <v>433</v>
      </c>
      <c r="F38" s="72"/>
      <c r="G38" s="29"/>
    </row>
    <row r="39" spans="1:7">
      <c r="A39" s="29"/>
      <c r="B39" s="29"/>
      <c r="C39" s="29" t="s">
        <v>440</v>
      </c>
      <c r="D39" s="35"/>
      <c r="E39" s="35"/>
      <c r="F39" s="22"/>
      <c r="G39" s="29"/>
    </row>
    <row r="40" spans="1:7">
      <c r="A40" s="29"/>
      <c r="B40" s="29"/>
      <c r="C40" s="29" t="s">
        <v>460</v>
      </c>
      <c r="D40" s="34"/>
      <c r="E40" s="34"/>
      <c r="F40" s="29"/>
      <c r="G40" s="29" t="s">
        <v>461</v>
      </c>
    </row>
  </sheetData>
  <sheetProtection algorithmName="SHA-512" hashValue="9dyu7T2/aMRrfjNI4ryDBOLwu+TIoYdQen2T//PVsGN22eh/sFrBhTYBwCG6MkLI3LP2wDvTfME1IKqqNe+Ecw==" saltValue="yb1+9U/HEMO3ZqzfcA40GA==" spinCount="100000" sheet="1" objects="1" scenarios="1" formatColumns="0" formatRows="0"/>
  <pageMargins left="0.7" right="0.7" top="0.75" bottom="0.75" header="0.3" footer="0.3"/>
  <pageSetup paperSize="9" orientation="portrait" r:id="rId1"/>
  <drawing r:id="rId2"/>
  <legacyDrawing r:id="rId3"/>
  <controls>
    <mc:AlternateContent xmlns:mc="http://schemas.openxmlformats.org/markup-compatibility/2006">
      <mc:Choice Requires="x14">
        <control shapeId="17432" r:id="rId4" name="LegendBtn">
          <controlPr defaultSize="0" autoLine="0" r:id="rId5">
            <anchor>
              <from>
                <xdr:col>5</xdr:col>
                <xdr:colOff>276225</xdr:colOff>
                <xdr:row>0</xdr:row>
                <xdr:rowOff>123825</xdr:rowOff>
              </from>
              <to>
                <xdr:col>6</xdr:col>
                <xdr:colOff>295275</xdr:colOff>
                <xdr:row>0</xdr:row>
                <xdr:rowOff>762000</xdr:rowOff>
              </to>
            </anchor>
          </controlPr>
        </control>
      </mc:Choice>
      <mc:Fallback>
        <control shapeId="17432" r:id="rId4" name="LegendBtn"/>
      </mc:Fallback>
    </mc:AlternateContent>
    <mc:AlternateContent xmlns:mc="http://schemas.openxmlformats.org/markup-compatibility/2006">
      <mc:Choice Requires="x14">
        <control shapeId="17431" r:id="rId6" name="HelpBtn">
          <controlPr defaultSize="0" autoLine="0" r:id="rId7">
            <anchor>
              <from>
                <xdr:col>4</xdr:col>
                <xdr:colOff>1162050</xdr:colOff>
                <xdr:row>0</xdr:row>
                <xdr:rowOff>123825</xdr:rowOff>
              </from>
              <to>
                <xdr:col>5</xdr:col>
                <xdr:colOff>85725</xdr:colOff>
                <xdr:row>0</xdr:row>
                <xdr:rowOff>762000</xdr:rowOff>
              </to>
            </anchor>
          </controlPr>
        </control>
      </mc:Choice>
      <mc:Fallback>
        <control shapeId="17431" r:id="rId6" name="HelpBtn"/>
      </mc:Fallback>
    </mc:AlternateContent>
    <mc:AlternateContent xmlns:mc="http://schemas.openxmlformats.org/markup-compatibility/2006">
      <mc:Choice Requires="x14">
        <control shapeId="17430" r:id="rId8" name="ToolboxBtn">
          <controlPr defaultSize="0" autoLine="0" r:id="rId9">
            <anchor>
              <from>
                <xdr:col>4</xdr:col>
                <xdr:colOff>333375</xdr:colOff>
                <xdr:row>0</xdr:row>
                <xdr:rowOff>123825</xdr:rowOff>
              </from>
              <to>
                <xdr:col>4</xdr:col>
                <xdr:colOff>971550</xdr:colOff>
                <xdr:row>0</xdr:row>
                <xdr:rowOff>762000</xdr:rowOff>
              </to>
            </anchor>
          </controlPr>
        </control>
      </mc:Choice>
      <mc:Fallback>
        <control shapeId="17430" r:id="rId8" name="ToolboxBtn"/>
      </mc:Fallback>
    </mc:AlternateContent>
    <mc:AlternateContent xmlns:mc="http://schemas.openxmlformats.org/markup-compatibility/2006">
      <mc:Choice Requires="x14">
        <control shapeId="17429" r:id="rId10" name="HomeBtn">
          <controlPr defaultSize="0" autoLine="0" r:id="rId11">
            <anchor>
              <from>
                <xdr:col>3</xdr:col>
                <xdr:colOff>2228850</xdr:colOff>
                <xdr:row>0</xdr:row>
                <xdr:rowOff>123825</xdr:rowOff>
              </from>
              <to>
                <xdr:col>4</xdr:col>
                <xdr:colOff>142875</xdr:colOff>
                <xdr:row>0</xdr:row>
                <xdr:rowOff>762000</xdr:rowOff>
              </to>
            </anchor>
          </controlPr>
        </control>
      </mc:Choice>
      <mc:Fallback>
        <control shapeId="17429" r:id="rId10" name="HomeBtn"/>
      </mc:Fallback>
    </mc:AlternateContent>
  </control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dimension ref="A1"/>
  <sheetViews>
    <sheetView workbookViewId="0">
      <selection activeCell="D9" sqref="D9"/>
    </sheetView>
  </sheetViews>
  <sheetFormatPr defaultRowHeight="15"/>
  <sheetData/>
  <dataConsolidate/>
  <phoneticPr fontId="6" type="noConversion"/>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dimension ref="A1:AB18"/>
  <sheetViews>
    <sheetView workbookViewId="0">
      <selection activeCell="A6" sqref="A6"/>
    </sheetView>
  </sheetViews>
  <sheetFormatPr defaultRowHeight="15"/>
  <cols>
    <col min="1" max="1" width="80.140625" customWidth="1"/>
    <col min="4" max="7" width="9.140625" style="18"/>
  </cols>
  <sheetData>
    <row r="1" spans="1:28" ht="248.25" customHeight="1">
      <c r="A1" s="1" t="s">
        <v>2581</v>
      </c>
      <c r="B1" s="2"/>
      <c r="C1" s="2"/>
      <c r="D1" s="16" t="s">
        <v>0</v>
      </c>
      <c r="E1" s="17"/>
      <c r="F1" s="16" t="s">
        <v>1</v>
      </c>
      <c r="G1" s="17"/>
      <c r="H1" s="2"/>
      <c r="I1" s="2"/>
      <c r="J1" s="2"/>
      <c r="K1" s="2"/>
      <c r="L1" s="2"/>
      <c r="M1" s="2"/>
      <c r="N1" s="2"/>
      <c r="O1" s="2"/>
      <c r="P1" s="2"/>
      <c r="Q1" s="2"/>
      <c r="R1" s="2"/>
      <c r="S1" s="2"/>
      <c r="T1" s="2"/>
      <c r="U1" s="2"/>
      <c r="V1" s="2"/>
      <c r="W1" s="2"/>
      <c r="X1" s="2">
        <v>1</v>
      </c>
      <c r="Y1" s="2" t="s">
        <v>3783</v>
      </c>
      <c r="Z1" s="2" t="s">
        <v>2</v>
      </c>
      <c r="AB1">
        <v>10</v>
      </c>
    </row>
    <row r="2" spans="1:28">
      <c r="A2" s="2"/>
      <c r="B2" s="2"/>
      <c r="C2" s="2"/>
      <c r="D2" s="17"/>
      <c r="E2" s="17"/>
      <c r="F2" s="17"/>
      <c r="G2" s="17"/>
      <c r="H2" s="2"/>
      <c r="I2" s="2"/>
      <c r="J2" s="2"/>
      <c r="K2" s="2"/>
      <c r="L2" s="2"/>
      <c r="M2" s="2"/>
      <c r="N2" s="2"/>
      <c r="O2" s="2"/>
      <c r="P2" s="2"/>
      <c r="Q2" s="2"/>
      <c r="R2" s="2"/>
      <c r="S2" s="2"/>
      <c r="T2" s="2"/>
      <c r="U2" s="2"/>
      <c r="V2" s="2"/>
      <c r="W2" s="2"/>
      <c r="X2" s="2"/>
      <c r="Y2" s="2"/>
      <c r="Z2" s="2"/>
      <c r="AA2" s="2"/>
    </row>
    <row r="3" spans="1:28">
      <c r="A3" s="2"/>
      <c r="B3" s="2"/>
      <c r="C3" s="2"/>
      <c r="D3" s="17"/>
      <c r="E3" s="17"/>
      <c r="F3" s="17"/>
      <c r="G3" s="17"/>
      <c r="H3" s="2"/>
      <c r="I3" s="2"/>
      <c r="J3" s="2"/>
      <c r="K3" s="2"/>
      <c r="L3" s="2"/>
      <c r="M3" s="2"/>
      <c r="N3" s="2"/>
      <c r="O3" s="2"/>
      <c r="P3" s="2"/>
      <c r="Q3" s="2"/>
      <c r="R3" s="2"/>
      <c r="S3" s="2"/>
      <c r="T3" s="2"/>
      <c r="U3" s="2"/>
      <c r="V3" s="2"/>
      <c r="W3" s="2"/>
      <c r="X3" s="2"/>
      <c r="Y3" s="2"/>
      <c r="Z3" s="2"/>
      <c r="AA3" s="2"/>
    </row>
    <row r="4" spans="1:28">
      <c r="A4" s="2"/>
      <c r="B4" s="2"/>
      <c r="C4" s="2"/>
      <c r="D4" s="17"/>
      <c r="E4" s="17"/>
      <c r="F4" s="17"/>
      <c r="G4" s="17"/>
      <c r="H4" s="2"/>
      <c r="I4" s="2"/>
      <c r="J4" s="2"/>
      <c r="K4" s="2"/>
      <c r="L4" s="2"/>
      <c r="M4" s="2"/>
      <c r="N4" s="2"/>
      <c r="O4" s="2"/>
      <c r="P4" s="2"/>
      <c r="Q4" s="2"/>
      <c r="R4" s="2"/>
      <c r="S4" s="2"/>
      <c r="T4" s="2"/>
      <c r="U4" s="2"/>
      <c r="V4" s="2"/>
      <c r="W4" s="2"/>
      <c r="X4" s="2"/>
      <c r="Y4" s="2"/>
      <c r="Z4" s="2"/>
      <c r="AA4" s="2"/>
    </row>
    <row r="5" spans="1:28">
      <c r="A5" s="2"/>
      <c r="B5" s="2"/>
      <c r="C5" s="2"/>
      <c r="D5" s="17"/>
      <c r="E5" s="17"/>
      <c r="F5" s="17"/>
      <c r="G5" s="17"/>
      <c r="H5" s="2"/>
      <c r="I5" s="2"/>
      <c r="J5" s="2"/>
      <c r="K5" s="2"/>
      <c r="L5" s="2"/>
      <c r="M5" s="2"/>
      <c r="N5" s="2"/>
      <c r="O5" s="2"/>
      <c r="P5" s="2"/>
      <c r="Q5" s="2"/>
      <c r="R5" s="2"/>
      <c r="S5" s="2"/>
      <c r="T5" s="2"/>
      <c r="U5" s="2"/>
      <c r="V5" s="2"/>
      <c r="W5" s="2"/>
      <c r="X5" s="2"/>
      <c r="Y5" s="2"/>
      <c r="Z5" s="2"/>
      <c r="AA5" s="2"/>
    </row>
    <row r="6" spans="1:28" ht="90">
      <c r="A6" s="1" t="s">
        <v>3</v>
      </c>
      <c r="B6" s="2"/>
      <c r="C6" s="2"/>
      <c r="D6" s="17"/>
      <c r="E6" s="17"/>
      <c r="F6" s="17"/>
      <c r="G6" s="17"/>
      <c r="H6" s="2"/>
      <c r="I6" s="2"/>
      <c r="J6" s="2"/>
      <c r="K6" s="2"/>
      <c r="L6" s="2"/>
      <c r="M6" s="2"/>
      <c r="N6" s="2"/>
      <c r="O6" s="2"/>
      <c r="P6" s="2"/>
      <c r="Q6" s="2"/>
      <c r="R6" s="2"/>
      <c r="S6" s="2"/>
      <c r="T6" s="2"/>
      <c r="U6" s="2"/>
      <c r="V6" s="2"/>
      <c r="W6" s="2"/>
      <c r="X6" s="2"/>
      <c r="Y6" s="2"/>
      <c r="Z6" s="2"/>
      <c r="AA6" s="2"/>
    </row>
    <row r="7" spans="1:28">
      <c r="A7" s="2"/>
      <c r="B7" s="2"/>
      <c r="C7" s="2"/>
      <c r="D7" s="17"/>
      <c r="E7" s="17"/>
      <c r="F7" s="17"/>
      <c r="G7" s="17"/>
      <c r="H7" s="2"/>
      <c r="I7" s="2"/>
      <c r="J7" s="2"/>
      <c r="K7" s="2"/>
      <c r="L7" s="2"/>
      <c r="M7" s="2"/>
      <c r="N7" s="2"/>
      <c r="O7" s="2"/>
      <c r="P7" s="2"/>
      <c r="Q7" s="2"/>
      <c r="R7" s="2"/>
      <c r="S7" s="2"/>
      <c r="T7" s="2"/>
      <c r="U7" s="2"/>
      <c r="V7" s="2"/>
      <c r="W7" s="2"/>
      <c r="X7" s="2"/>
      <c r="Y7" s="2"/>
      <c r="Z7" s="2"/>
      <c r="AA7" s="2"/>
    </row>
    <row r="8" spans="1:28">
      <c r="A8" s="2"/>
      <c r="B8" s="2"/>
      <c r="C8" s="2"/>
      <c r="D8" s="17"/>
      <c r="E8" s="17"/>
      <c r="F8" s="17"/>
      <c r="G8" s="17"/>
      <c r="H8" s="2"/>
      <c r="I8" s="2"/>
      <c r="J8" s="2"/>
      <c r="K8" s="2"/>
      <c r="L8" s="2"/>
      <c r="M8" s="2"/>
      <c r="N8" s="2"/>
      <c r="O8" s="2"/>
      <c r="P8" s="2"/>
      <c r="Q8" s="2"/>
      <c r="R8" s="2"/>
      <c r="S8" s="2"/>
      <c r="T8" s="2"/>
      <c r="U8" s="2"/>
      <c r="V8" s="2"/>
      <c r="W8" s="2"/>
      <c r="X8" s="2"/>
      <c r="Y8" s="2"/>
      <c r="Z8" s="2"/>
      <c r="AA8" s="2"/>
    </row>
    <row r="9" spans="1:28">
      <c r="A9" s="1"/>
      <c r="B9" s="2"/>
      <c r="C9" s="2"/>
      <c r="D9" s="17"/>
      <c r="E9" s="17"/>
      <c r="F9" s="17"/>
      <c r="G9" s="17"/>
      <c r="H9" s="2"/>
      <c r="I9" s="2"/>
      <c r="J9" s="2"/>
      <c r="K9" s="2"/>
      <c r="L9" s="2"/>
      <c r="M9" s="2"/>
      <c r="N9" s="2"/>
      <c r="O9" s="2"/>
      <c r="P9" s="2"/>
      <c r="Q9" s="2"/>
      <c r="R9" s="2"/>
      <c r="S9" s="2"/>
      <c r="T9" s="2"/>
      <c r="U9" s="2"/>
      <c r="V9" s="2"/>
      <c r="W9" s="2"/>
      <c r="X9" s="2"/>
      <c r="Y9" s="2"/>
      <c r="Z9" s="2"/>
      <c r="AA9" s="2"/>
    </row>
    <row r="10" spans="1:28" ht="409.5">
      <c r="A10" s="1" t="s">
        <v>4</v>
      </c>
      <c r="B10" s="2"/>
      <c r="C10" s="2"/>
      <c r="D10" s="17"/>
      <c r="E10" s="17"/>
      <c r="F10" s="17"/>
      <c r="G10" s="17"/>
      <c r="H10" s="2"/>
      <c r="I10" s="2"/>
      <c r="J10" s="2"/>
      <c r="K10" s="2"/>
      <c r="L10" s="2"/>
      <c r="M10" s="2"/>
      <c r="N10" s="2"/>
      <c r="O10" s="2"/>
      <c r="P10" s="2"/>
      <c r="Q10" s="2"/>
      <c r="R10" s="2"/>
      <c r="S10" s="2"/>
      <c r="T10" s="2"/>
      <c r="U10" s="2"/>
      <c r="V10" s="2"/>
      <c r="W10" s="2"/>
      <c r="X10" s="2"/>
      <c r="Y10" s="2"/>
      <c r="Z10" s="2"/>
      <c r="AA10" s="2"/>
    </row>
    <row r="11" spans="1:28">
      <c r="A11" s="2"/>
      <c r="B11" s="2"/>
      <c r="C11" s="2"/>
      <c r="D11" s="17"/>
      <c r="E11" s="17"/>
      <c r="F11" s="17"/>
      <c r="G11" s="17"/>
      <c r="H11" s="2"/>
      <c r="I11" s="2"/>
      <c r="J11" s="2"/>
      <c r="K11" s="2"/>
      <c r="L11" s="2"/>
      <c r="M11" s="2"/>
      <c r="N11" s="2"/>
      <c r="O11" s="2"/>
      <c r="P11" s="2"/>
      <c r="Q11" s="2"/>
      <c r="R11" s="2"/>
      <c r="S11" s="2"/>
      <c r="T11" s="2"/>
      <c r="U11" s="2"/>
      <c r="V11" s="2"/>
      <c r="W11" s="2"/>
      <c r="X11" s="2"/>
      <c r="Y11" s="2"/>
      <c r="Z11" s="2"/>
      <c r="AA11" s="2"/>
    </row>
    <row r="12" spans="1:28">
      <c r="A12" s="2"/>
      <c r="B12" s="2"/>
      <c r="C12" s="2"/>
      <c r="D12" s="17"/>
      <c r="E12" s="17"/>
      <c r="F12" s="17"/>
      <c r="G12" s="17"/>
      <c r="H12" s="2"/>
      <c r="I12" s="2"/>
      <c r="J12" s="2"/>
      <c r="K12" s="2"/>
      <c r="L12" s="2"/>
      <c r="M12" s="2"/>
      <c r="N12" s="2"/>
      <c r="O12" s="2"/>
      <c r="P12" s="2"/>
      <c r="Q12" s="2"/>
      <c r="R12" s="2"/>
      <c r="S12" s="2"/>
      <c r="T12" s="2"/>
      <c r="U12" s="2"/>
      <c r="V12" s="2"/>
      <c r="W12" s="2"/>
      <c r="X12" s="2"/>
      <c r="Y12" s="2"/>
      <c r="Z12" s="2"/>
      <c r="AA12" s="2"/>
    </row>
    <row r="13" spans="1:28">
      <c r="A13" s="2"/>
      <c r="B13" s="2"/>
      <c r="C13" s="2"/>
      <c r="D13" s="17"/>
      <c r="E13" s="17"/>
      <c r="F13" s="17"/>
      <c r="G13" s="17"/>
      <c r="H13" s="2"/>
      <c r="I13" s="2"/>
      <c r="J13" s="2"/>
      <c r="K13" s="2"/>
      <c r="L13" s="2"/>
      <c r="M13" s="2"/>
      <c r="N13" s="2"/>
      <c r="O13" s="2"/>
      <c r="P13" s="2"/>
      <c r="Q13" s="2"/>
      <c r="R13" s="2"/>
      <c r="S13" s="2"/>
      <c r="T13" s="2"/>
      <c r="U13" s="2"/>
      <c r="V13" s="2"/>
      <c r="W13" s="2"/>
      <c r="X13" s="2"/>
      <c r="Y13" s="2"/>
      <c r="Z13" s="2"/>
      <c r="AA13" s="2"/>
    </row>
    <row r="14" spans="1:28">
      <c r="A14" s="2"/>
      <c r="B14" s="2"/>
      <c r="C14" s="2"/>
      <c r="D14" s="17"/>
      <c r="E14" s="17"/>
      <c r="F14" s="17"/>
      <c r="G14" s="17"/>
      <c r="H14" s="2"/>
      <c r="I14" s="2"/>
      <c r="J14" s="2"/>
      <c r="K14" s="2"/>
      <c r="L14" s="2"/>
      <c r="M14" s="2"/>
      <c r="N14" s="2"/>
      <c r="O14" s="2"/>
      <c r="P14" s="2"/>
      <c r="Q14" s="2"/>
      <c r="R14" s="2"/>
      <c r="S14" s="2"/>
      <c r="T14" s="2"/>
      <c r="U14" s="2"/>
      <c r="V14" s="2"/>
      <c r="W14" s="2"/>
      <c r="X14" s="2"/>
      <c r="Y14" s="2"/>
      <c r="Z14" s="2"/>
      <c r="AA14" s="2"/>
    </row>
    <row r="15" spans="1:28">
      <c r="A15" s="2"/>
      <c r="B15" s="2"/>
      <c r="C15" s="2"/>
      <c r="D15" s="17"/>
      <c r="E15" s="17"/>
      <c r="F15" s="17"/>
      <c r="G15" s="17"/>
      <c r="H15" s="2"/>
      <c r="I15" s="2"/>
      <c r="J15" s="2"/>
      <c r="K15" s="2"/>
      <c r="L15" s="2"/>
      <c r="M15" s="2"/>
      <c r="N15" s="2"/>
      <c r="O15" s="2"/>
      <c r="P15" s="2"/>
      <c r="Q15" s="2"/>
      <c r="R15" s="2"/>
      <c r="S15" s="2"/>
      <c r="T15" s="2"/>
      <c r="U15" s="2"/>
      <c r="V15" s="2"/>
      <c r="W15" s="2"/>
      <c r="X15" s="2"/>
      <c r="Y15" s="2"/>
      <c r="Z15" s="2"/>
      <c r="AA15" s="2"/>
    </row>
    <row r="16" spans="1:28">
      <c r="A16" s="2"/>
      <c r="B16" s="2"/>
      <c r="C16" s="2"/>
      <c r="D16" s="17"/>
      <c r="E16" s="17"/>
      <c r="F16" s="17"/>
      <c r="G16" s="17"/>
      <c r="H16" s="2"/>
      <c r="I16" s="2"/>
      <c r="J16" s="2"/>
      <c r="K16" s="2"/>
      <c r="L16" s="2"/>
      <c r="M16" s="2"/>
      <c r="N16" s="2"/>
      <c r="O16" s="2"/>
      <c r="P16" s="2"/>
      <c r="Q16" s="2"/>
      <c r="R16" s="2"/>
      <c r="S16" s="2"/>
      <c r="T16" s="2"/>
      <c r="U16" s="2"/>
      <c r="V16" s="2"/>
      <c r="W16" s="2"/>
      <c r="X16" s="2"/>
      <c r="Y16" s="2"/>
      <c r="Z16" s="2"/>
      <c r="AA16" s="2"/>
    </row>
    <row r="17" spans="1:27">
      <c r="A17" s="2"/>
      <c r="B17" s="2"/>
      <c r="C17" s="2"/>
      <c r="D17" s="17"/>
      <c r="E17" s="17"/>
      <c r="F17" s="17"/>
      <c r="G17" s="17"/>
      <c r="H17" s="2"/>
      <c r="I17" s="2"/>
      <c r="J17" s="2"/>
      <c r="K17" s="2"/>
      <c r="L17" s="2"/>
      <c r="M17" s="2"/>
      <c r="N17" s="2"/>
      <c r="O17" s="2"/>
      <c r="P17" s="2"/>
      <c r="Q17" s="2"/>
      <c r="R17" s="2"/>
      <c r="S17" s="2"/>
      <c r="T17" s="2"/>
      <c r="U17" s="2"/>
      <c r="V17" s="2"/>
      <c r="W17" s="2"/>
      <c r="X17" s="2"/>
      <c r="Y17" s="2"/>
      <c r="Z17" s="2"/>
      <c r="AA17" s="2"/>
    </row>
    <row r="18" spans="1:27">
      <c r="A18" s="2"/>
      <c r="B18" s="2"/>
      <c r="C18" s="2"/>
      <c r="D18" s="17"/>
      <c r="E18" s="17"/>
      <c r="F18" s="17"/>
      <c r="G18" s="17"/>
      <c r="H18" s="2"/>
      <c r="I18" s="2"/>
      <c r="J18" s="2"/>
      <c r="K18" s="2"/>
      <c r="L18" s="2"/>
      <c r="M18" s="2"/>
      <c r="N18" s="2"/>
      <c r="O18" s="2"/>
      <c r="P18" s="2"/>
      <c r="Q18" s="2"/>
      <c r="R18" s="2"/>
      <c r="S18" s="2"/>
      <c r="T18" s="2"/>
      <c r="U18" s="2"/>
      <c r="V18" s="2"/>
      <c r="W18" s="2"/>
      <c r="X18" s="2"/>
      <c r="Y18" s="2"/>
      <c r="Z18" s="2"/>
      <c r="AA18" s="2"/>
    </row>
  </sheetData>
  <phoneticPr fontId="6" type="noConversion"/>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1"/>
  <dimension ref="A1:C719"/>
  <sheetViews>
    <sheetView workbookViewId="0">
      <selection activeCell="F32" sqref="F32"/>
    </sheetView>
  </sheetViews>
  <sheetFormatPr defaultRowHeight="15"/>
  <sheetData>
    <row r="1" spans="1:3">
      <c r="A1" t="str">
        <f>FilingInformation!D16</f>
        <v>معلومات عامة</v>
      </c>
      <c r="B1" t="s">
        <v>869</v>
      </c>
      <c r="C1" t="s">
        <v>870</v>
      </c>
    </row>
    <row r="2" spans="1:3">
      <c r="A2" s="18" t="str">
        <f>FilingInformation!D17</f>
        <v>رقم التسجيل</v>
      </c>
      <c r="B2" t="s">
        <v>869</v>
      </c>
      <c r="C2" t="s">
        <v>871</v>
      </c>
    </row>
    <row r="3" spans="1:3">
      <c r="A3" s="18" t="str">
        <f>FilingInformation!D18</f>
        <v>إسم الشركة مقدمة التقرير (الانجليزية)</v>
      </c>
      <c r="B3" t="s">
        <v>869</v>
      </c>
      <c r="C3" t="s">
        <v>872</v>
      </c>
    </row>
    <row r="4" spans="1:3">
      <c r="A4" s="18" t="str">
        <f>FilingInformation!D19</f>
        <v>إسم الشركة مقدمة التقرير (العربية)</v>
      </c>
      <c r="B4" t="s">
        <v>869</v>
      </c>
      <c r="C4" t="s">
        <v>873</v>
      </c>
    </row>
    <row r="5" spans="1:3">
      <c r="A5" t="str">
        <f>FilingInformation!D20</f>
        <v>شركة أو صندوق استثمار مشترك</v>
      </c>
      <c r="B5" t="s">
        <v>869</v>
      </c>
      <c r="C5" t="s">
        <v>874</v>
      </c>
    </row>
    <row r="6" spans="1:3">
      <c r="A6" t="str">
        <f>FilingInformation!D21</f>
        <v>الصفة القانونية</v>
      </c>
      <c r="B6" t="s">
        <v>869</v>
      </c>
      <c r="C6" t="s">
        <v>875</v>
      </c>
    </row>
    <row r="7" spans="1:3">
      <c r="A7" t="str">
        <f>FilingInformation!D22</f>
        <v xml:space="preserve">القطاع الرئيسي </v>
      </c>
      <c r="B7" t="s">
        <v>869</v>
      </c>
      <c r="C7" t="s">
        <v>876</v>
      </c>
    </row>
    <row r="8" spans="1:3">
      <c r="A8" t="str">
        <f>FilingInformation!D23</f>
        <v>القطاع الفرعي</v>
      </c>
      <c r="B8" t="s">
        <v>869</v>
      </c>
      <c r="C8" t="s">
        <v>877</v>
      </c>
    </row>
    <row r="9" spans="1:3">
      <c r="A9" t="str">
        <f>FilingInformation!D24</f>
        <v>نوع التقرير</v>
      </c>
      <c r="B9" t="s">
        <v>869</v>
      </c>
      <c r="C9" t="s">
        <v>878</v>
      </c>
    </row>
    <row r="10" spans="1:3">
      <c r="A10" t="str">
        <f>FilingInformation!D25</f>
        <v>فيما إذا كانت الشركة ( الصندوق) يَعُد البيانات المالية لأول مرة منذ التأسيس</v>
      </c>
      <c r="B10" t="s">
        <v>869</v>
      </c>
      <c r="C10" t="s">
        <v>879</v>
      </c>
    </row>
    <row r="11" spans="1:3">
      <c r="A11" t="str">
        <f>FilingInformation!D26</f>
        <v>تاريخ بداية الفترة للتقرير</v>
      </c>
      <c r="B11" t="s">
        <v>869</v>
      </c>
      <c r="C11" t="s">
        <v>880</v>
      </c>
    </row>
    <row r="12" spans="1:3">
      <c r="A12" t="str">
        <f>FilingInformation!D27</f>
        <v>تاريخ نهاية الفترة للتقرير</v>
      </c>
      <c r="B12" t="s">
        <v>869</v>
      </c>
      <c r="C12" t="s">
        <v>881</v>
      </c>
    </row>
    <row r="13" spans="1:3">
      <c r="A13" t="str">
        <f>FilingInformation!D28</f>
        <v>طبيعة البيانات المالية - موحدة/ مستقلة</v>
      </c>
      <c r="B13" t="s">
        <v>869</v>
      </c>
      <c r="C13" t="s">
        <v>882</v>
      </c>
    </row>
    <row r="14" spans="1:3">
      <c r="A14" t="str">
        <f>FilingInformation!D29</f>
        <v>حالة التقرير - مدقق / مراجع / مسودة</v>
      </c>
      <c r="B14" t="s">
        <v>869</v>
      </c>
      <c r="C14" t="s">
        <v>883</v>
      </c>
    </row>
    <row r="15" spans="1:3">
      <c r="A15" t="str">
        <f>FilingInformation!D30</f>
        <v>هل هناك عملية تعديل لبعض أرقام المقارنات</v>
      </c>
      <c r="B15" t="s">
        <v>869</v>
      </c>
      <c r="C15" t="s">
        <v>884</v>
      </c>
    </row>
    <row r="16" spans="1:3">
      <c r="A16" t="str">
        <f>FilingInformation!D31</f>
        <v>هل هناك عملية إعادة تصنيف لبعض أرقام المقارنات</v>
      </c>
      <c r="B16" t="s">
        <v>869</v>
      </c>
      <c r="C16" t="s">
        <v>885</v>
      </c>
    </row>
    <row r="17" spans="1:3">
      <c r="A17" t="str">
        <f>FilingInformation!D32</f>
        <v>طريقة عرض قائمة المركز المالي</v>
      </c>
      <c r="B17" t="s">
        <v>869</v>
      </c>
      <c r="C17" t="s">
        <v>886</v>
      </c>
    </row>
    <row r="18" spans="1:3">
      <c r="A18" t="str">
        <f>FilingInformation!D33</f>
        <v>العملة المستخدمة في التقرير</v>
      </c>
      <c r="B18" t="s">
        <v>869</v>
      </c>
      <c r="C18" t="s">
        <v>887</v>
      </c>
    </row>
    <row r="19" spans="1:3">
      <c r="A19" t="str">
        <f>FilingInformation!D34</f>
        <v>مستوى التقريب المستخدم في التقرير</v>
      </c>
      <c r="B19" t="s">
        <v>869</v>
      </c>
      <c r="C19" t="s">
        <v>888</v>
      </c>
    </row>
    <row r="20" spans="1:3">
      <c r="A20" t="str">
        <f>FilingInformation!D35</f>
        <v>المعايير المحاسبية المطبقة</v>
      </c>
      <c r="B20" t="s">
        <v>869</v>
      </c>
      <c r="C20" t="s">
        <v>889</v>
      </c>
    </row>
    <row r="21" spans="1:3">
      <c r="A21" t="str">
        <f>FilingInformation!D36</f>
        <v>معايير التدقيق المطبقة</v>
      </c>
      <c r="B21" t="s">
        <v>869</v>
      </c>
      <c r="C21" t="s">
        <v>890</v>
      </c>
    </row>
    <row r="22" spans="1:3">
      <c r="A22" t="str">
        <f>FilingInformation!D37</f>
        <v>هل موافقة الجهة الرقابية مطلوبة؟</v>
      </c>
      <c r="B22" t="s">
        <v>869</v>
      </c>
      <c r="C22" t="s">
        <v>891</v>
      </c>
    </row>
    <row r="23" spans="1:3">
      <c r="A23" t="str">
        <f>FilingInformation!D38</f>
        <v>اذا كانت مطلوبة، هل تم الحصول عليها؟</v>
      </c>
      <c r="B23" t="s">
        <v>869</v>
      </c>
      <c r="C23" t="s">
        <v>892</v>
      </c>
    </row>
    <row r="24" spans="1:3">
      <c r="A24" t="str">
        <f>SOCE!D9</f>
        <v>تفاصيل</v>
      </c>
      <c r="B24" t="s">
        <v>893</v>
      </c>
      <c r="C24" t="s">
        <v>894</v>
      </c>
    </row>
    <row r="25" spans="1:3">
      <c r="A25" t="str">
        <f>SOCE!E9</f>
        <v xml:space="preserve"> حقوق الملكية المنسوبة إلى مالكي الشركة الأم</v>
      </c>
      <c r="B25" t="s">
        <v>893</v>
      </c>
      <c r="C25" t="s">
        <v>895</v>
      </c>
    </row>
    <row r="26" spans="1:3">
      <c r="A26" t="str">
        <f>SOCE!F9</f>
        <v>رأس المال المدفوع</v>
      </c>
      <c r="B26" t="s">
        <v>893</v>
      </c>
      <c r="C26" t="s">
        <v>896</v>
      </c>
    </row>
    <row r="27" spans="1:3">
      <c r="A27" t="str">
        <f>SOCE!G9</f>
        <v>دفعات على حساب زيادة رأس المال</v>
      </c>
      <c r="B27" t="s">
        <v>893</v>
      </c>
      <c r="C27" t="s">
        <v>897</v>
      </c>
    </row>
    <row r="28" spans="1:3">
      <c r="A28" t="str">
        <f>SOCE!H9</f>
        <v>احتياطي اجباري</v>
      </c>
      <c r="B28" t="s">
        <v>893</v>
      </c>
      <c r="C28" t="s">
        <v>898</v>
      </c>
    </row>
    <row r="29" spans="1:3">
      <c r="A29" t="str">
        <f>SOCE!I9</f>
        <v>إحتياطي اختياري</v>
      </c>
      <c r="B29" t="s">
        <v>893</v>
      </c>
      <c r="C29" t="s">
        <v>899</v>
      </c>
    </row>
    <row r="30" spans="1:3">
      <c r="A30" t="str">
        <f>SOCE!J9</f>
        <v>الأرباح المدورة</v>
      </c>
      <c r="B30" t="s">
        <v>893</v>
      </c>
      <c r="C30" t="s">
        <v>900</v>
      </c>
    </row>
    <row r="31" spans="1:3">
      <c r="A31" t="str">
        <f>SOCE!K9</f>
        <v>إحتياطي القيمة العادلة</v>
      </c>
      <c r="B31" t="s">
        <v>893</v>
      </c>
      <c r="C31" t="s">
        <v>901</v>
      </c>
    </row>
    <row r="32" spans="1:3">
      <c r="A32" t="str">
        <f>SOCE!L9</f>
        <v>علاوة (خصم) إصدار</v>
      </c>
      <c r="B32" t="s">
        <v>893</v>
      </c>
      <c r="C32" t="s">
        <v>902</v>
      </c>
    </row>
    <row r="33" spans="1:3">
      <c r="A33" t="str">
        <f>SOCE!M9</f>
        <v>إحتياطي عام</v>
      </c>
      <c r="B33" t="s">
        <v>893</v>
      </c>
      <c r="C33" t="s">
        <v>903</v>
      </c>
    </row>
    <row r="34" spans="1:3">
      <c r="A34" t="str">
        <f>SOCE!N9</f>
        <v xml:space="preserve">إحتياطي خاص </v>
      </c>
      <c r="B34" t="s">
        <v>893</v>
      </c>
      <c r="C34" t="s">
        <v>904</v>
      </c>
    </row>
    <row r="35" spans="1:3">
      <c r="A35" t="str">
        <f>SOCE!O9</f>
        <v>أسهم الخزينة</v>
      </c>
      <c r="B35" t="s">
        <v>893</v>
      </c>
      <c r="C35" t="s">
        <v>905</v>
      </c>
    </row>
    <row r="36" spans="1:3">
      <c r="A36" t="str">
        <f>SOCE!P9</f>
        <v>حصص ملكية أخرى</v>
      </c>
      <c r="B36" t="s">
        <v>893</v>
      </c>
      <c r="C36" t="s">
        <v>906</v>
      </c>
    </row>
    <row r="37" spans="1:3">
      <c r="A37" t="str">
        <f>SOCE!Q9</f>
        <v>احتياطيات أخرى</v>
      </c>
      <c r="B37" t="s">
        <v>893</v>
      </c>
      <c r="C37" t="s">
        <v>907</v>
      </c>
    </row>
    <row r="38" spans="1:3">
      <c r="A38" t="str">
        <f>SOCE!R9</f>
        <v>حقوق غير المسيطرين</v>
      </c>
      <c r="B38" t="s">
        <v>893</v>
      </c>
      <c r="C38" t="s">
        <v>908</v>
      </c>
    </row>
    <row r="39" spans="1:3">
      <c r="A39" t="str">
        <f>SOCE!S9</f>
        <v>حقوق الملكية</v>
      </c>
      <c r="B39" t="s">
        <v>893</v>
      </c>
      <c r="C39" t="s">
        <v>909</v>
      </c>
    </row>
    <row r="40" spans="1:3">
      <c r="A40" t="str">
        <f>SOCE!D15</f>
        <v>بيان التغيرات في حقوق الملكية</v>
      </c>
      <c r="B40" t="s">
        <v>893</v>
      </c>
      <c r="C40" t="s">
        <v>910</v>
      </c>
    </row>
    <row r="41" spans="1:3">
      <c r="A41" t="str">
        <f>SOCE!D16</f>
        <v>حقوق الملكية في بداية الفترة</v>
      </c>
      <c r="B41" t="s">
        <v>893</v>
      </c>
      <c r="C41" t="s">
        <v>911</v>
      </c>
    </row>
    <row r="42" spans="1:3">
      <c r="A42" t="str">
        <f>SOCE!D17</f>
        <v>التغيرات في حقوق الملكية</v>
      </c>
      <c r="B42" t="s">
        <v>893</v>
      </c>
      <c r="C42" t="s">
        <v>912</v>
      </c>
    </row>
    <row r="43" spans="1:3">
      <c r="A43" t="str">
        <f>SOCE!D18</f>
        <v>الدخل الشامل</v>
      </c>
      <c r="B43" t="s">
        <v>893</v>
      </c>
      <c r="C43" t="s">
        <v>913</v>
      </c>
    </row>
    <row r="44" spans="1:3">
      <c r="A44" t="str">
        <f>SOCE!D19</f>
        <v>الربح (الخسارة)</v>
      </c>
      <c r="B44" t="s">
        <v>893</v>
      </c>
      <c r="C44" t="s">
        <v>914</v>
      </c>
    </row>
    <row r="45" spans="1:3">
      <c r="A45" t="str">
        <f>SOCE!D20</f>
        <v>دخل شامل آخر</v>
      </c>
      <c r="B45" t="s">
        <v>893</v>
      </c>
      <c r="C45" t="s">
        <v>915</v>
      </c>
    </row>
    <row r="46" spans="1:3">
      <c r="A46" t="str">
        <f>SOCE!D21</f>
        <v>إجمالي الدخل الشامل</v>
      </c>
      <c r="B46" t="s">
        <v>893</v>
      </c>
      <c r="C46" t="s">
        <v>916</v>
      </c>
    </row>
    <row r="47" spans="1:3">
      <c r="A47" t="str">
        <f>SOCE!D22</f>
        <v>التعديلات خلال الفترة</v>
      </c>
      <c r="B47" t="s">
        <v>893</v>
      </c>
      <c r="C47" t="s">
        <v>917</v>
      </c>
    </row>
    <row r="48" spans="1:3">
      <c r="A48" t="str">
        <f>SOCE!D23</f>
        <v>الزيادة في راس المال</v>
      </c>
      <c r="B48" t="s">
        <v>893</v>
      </c>
      <c r="C48" t="s">
        <v>918</v>
      </c>
    </row>
    <row r="49" spans="1:3">
      <c r="A49" t="str">
        <f>SOCE!D24</f>
        <v>تخفيض في راس المال</v>
      </c>
      <c r="B49" t="s">
        <v>893</v>
      </c>
      <c r="C49" t="s">
        <v>919</v>
      </c>
    </row>
    <row r="50" spans="1:3">
      <c r="A50" t="str">
        <f>SOCE!D25</f>
        <v>المحول إلى/من  الإحتياطيات</v>
      </c>
      <c r="B50" t="s">
        <v>893</v>
      </c>
      <c r="C50" t="s">
        <v>920</v>
      </c>
    </row>
    <row r="51" spans="1:3">
      <c r="A51" t="str">
        <f>SOCE!D26</f>
        <v>أرباح الأسهم المعترف بها كتوزيعات على المالكين</v>
      </c>
      <c r="B51" t="s">
        <v>893</v>
      </c>
      <c r="C51" t="s">
        <v>921</v>
      </c>
    </row>
    <row r="52" spans="1:3">
      <c r="A52" t="str">
        <f>SOCE!D27</f>
        <v>أرباح الأسهم المدفوعة</v>
      </c>
      <c r="B52" t="s">
        <v>893</v>
      </c>
      <c r="C52" t="s">
        <v>922</v>
      </c>
    </row>
    <row r="53" spans="1:3">
      <c r="A53" t="str">
        <f>SOCE!D28</f>
        <v>رسملة ارباح / اسهم مجانية</v>
      </c>
      <c r="B53" t="s">
        <v>893</v>
      </c>
      <c r="C53" t="s">
        <v>923</v>
      </c>
    </row>
    <row r="54" spans="1:3">
      <c r="A54" t="str">
        <f>SOCE!D29</f>
        <v>توزيعات ارباح الشركات التابعة</v>
      </c>
      <c r="B54" t="s">
        <v>893</v>
      </c>
      <c r="C54" t="s">
        <v>924</v>
      </c>
    </row>
    <row r="55" spans="1:3">
      <c r="A55" t="str">
        <f>SOCE!D30</f>
        <v>الارتفاع من خلال المساهمات الأخرى من المالكين، حقوق ملكية</v>
      </c>
      <c r="B55" t="s">
        <v>893</v>
      </c>
      <c r="C55" t="s">
        <v>925</v>
      </c>
    </row>
    <row r="56" spans="1:3">
      <c r="A56" t="str">
        <f>SOCE!D31</f>
        <v>التخفيض من خلال توزيعات أخرى على المالكين، حقوق الملكية</v>
      </c>
      <c r="B56" t="s">
        <v>893</v>
      </c>
      <c r="C56" t="s">
        <v>926</v>
      </c>
    </row>
    <row r="57" spans="1:3">
      <c r="A57" t="str">
        <f>SOCE!D32</f>
        <v>الارتفاع (الانخفاض) من خلال تغيرات أخرى، حقوق ملكية</v>
      </c>
      <c r="B57" t="s">
        <v>893</v>
      </c>
      <c r="C57" t="s">
        <v>927</v>
      </c>
    </row>
    <row r="58" spans="1:3">
      <c r="A58" t="str">
        <f>SOCE!D33</f>
        <v>الارتفاع (الانخفاض) من خلال معاملات أسهم الخزينة، حقوق ملكية</v>
      </c>
      <c r="B58" t="s">
        <v>893</v>
      </c>
      <c r="C58" t="s">
        <v>928</v>
      </c>
    </row>
    <row r="59" spans="1:3">
      <c r="A59" t="str">
        <f>SOCE!D34</f>
        <v>الارتفاع (الانخفاض) من خلال التغيرات في حصص الملكية في الشركات التابعة التي لا تؤدي إلى فقدان السيطرة، حقوق ملكية</v>
      </c>
      <c r="B59" t="s">
        <v>893</v>
      </c>
      <c r="C59" t="s">
        <v>929</v>
      </c>
    </row>
    <row r="60" spans="1:3">
      <c r="A60" t="str">
        <f>SOCE!D35</f>
        <v>الارتفاع (الانخفاض) من خلال معاملات الدفع على أساس الأسهم، حقوق ملكية</v>
      </c>
      <c r="B60" t="s">
        <v>893</v>
      </c>
      <c r="C60" t="s">
        <v>930</v>
      </c>
    </row>
    <row r="61" spans="1:3">
      <c r="A61" t="str">
        <f>SOCE!D36</f>
        <v>المبلغ الذي يتم إزالته من احتياطي تحوطات التدفق النقدي ويتم دمجه في التكلفة الأولية أو المبلغ المسجل الآخر لأصل (التزام) غير مالي أو التزام مؤكد تُطبق عليه محاسبة تحوط القيمة العادلة</v>
      </c>
      <c r="B61" t="s">
        <v>893</v>
      </c>
      <c r="C61" t="s">
        <v>931</v>
      </c>
    </row>
    <row r="62" spans="1:3">
      <c r="A62" t="str">
        <f>SOCE!D37</f>
        <v>المبلغ الذي يتم إزالته من احتياطي التغير في القيمة الزمنية للخيارات ويتم دمجه في التكلفة الأولية أو المبلغ المسجل الآخر لأصل (التزام) غير مالي أو التزام مؤكد تُطبق عليه محاسبة تحوط القيمة العادلة</v>
      </c>
      <c r="B62" t="s">
        <v>893</v>
      </c>
      <c r="C62" t="s">
        <v>932</v>
      </c>
    </row>
    <row r="63" spans="1:3">
      <c r="A63" t="str">
        <f>SOCE!D38</f>
        <v>المبلغ الذي يتم إزالته من احتياطي التغير في قيمة العناصر الآجلة من العقود الآجلة ويتم دمجه في التكلفة الأولية أو المبلغ المسجل الآخر لأصل (التزام) غير مالي أو التزام مؤكد تُطبق عليه محاسبة تحوط القيمة العادلة</v>
      </c>
      <c r="B63" t="s">
        <v>893</v>
      </c>
      <c r="C63" t="s">
        <v>933</v>
      </c>
    </row>
    <row r="64" spans="1:3">
      <c r="A64" t="str">
        <f>SOCE!D39</f>
        <v>المبلغ الذي يتم إزالته من احتياطي التغير في فروقات أسعار العملة الأجنبية ويتم دمجه في التكلفة الأولية أو المبلغ المسجل الآخر لأصل (التزام) غير مالي أو التزام مؤكد تُطبق عليه محاسبة تحوط القيمة العادلة</v>
      </c>
      <c r="B64" t="s">
        <v>893</v>
      </c>
      <c r="C64" t="s">
        <v>934</v>
      </c>
    </row>
    <row r="65" spans="1:3">
      <c r="A65" t="str">
        <f>SOCE!D40</f>
        <v>اخرى</v>
      </c>
      <c r="B65" t="s">
        <v>893</v>
      </c>
      <c r="C65" t="s">
        <v>935</v>
      </c>
    </row>
    <row r="66" spans="1:3">
      <c r="A66" t="str">
        <f>SOCE!D41</f>
        <v>مجموع الارتفاع (الانخفاض) في حقوق الملكية</v>
      </c>
      <c r="B66" t="s">
        <v>893</v>
      </c>
      <c r="C66" t="s">
        <v>936</v>
      </c>
    </row>
    <row r="67" spans="1:3">
      <c r="A67" t="str">
        <f>SOCE!D42</f>
        <v>حقوق الملكية في نهاية الفترة</v>
      </c>
      <c r="B67" t="s">
        <v>893</v>
      </c>
      <c r="C67" t="s">
        <v>937</v>
      </c>
    </row>
    <row r="68" spans="1:3">
      <c r="A68" t="str">
        <f>SubAssetsCurNonCur!D9</f>
        <v>الاستثمارات العقارية</v>
      </c>
      <c r="B68" t="s">
        <v>938</v>
      </c>
      <c r="C68" t="s">
        <v>939</v>
      </c>
    </row>
    <row r="69" spans="1:3">
      <c r="A69" t="str">
        <f>SubAssetsCurNonCur!E9</f>
        <v>الاستثمارات العقارية الجاهزة</v>
      </c>
      <c r="B69" t="s">
        <v>938</v>
      </c>
      <c r="C69" t="s">
        <v>940</v>
      </c>
    </row>
    <row r="70" spans="1:3">
      <c r="A70" t="str">
        <f>SubAssetsCurNonCur!G9</f>
        <v>الاستثمارات العقارية قيد الإنشاء أو التطوير</v>
      </c>
      <c r="B70" t="s">
        <v>938</v>
      </c>
      <c r="C70" t="s">
        <v>941</v>
      </c>
    </row>
    <row r="71" spans="1:3">
      <c r="A71" t="str">
        <f>SubAssetsCurNonCur!H9</f>
        <v>المجموع</v>
      </c>
      <c r="B71" t="s">
        <v>938</v>
      </c>
      <c r="C71" t="s">
        <v>942</v>
      </c>
    </row>
    <row r="72" spans="1:3">
      <c r="A72" t="str">
        <f>SubAssetsCurNonCur!E10</f>
        <v>اراضي</v>
      </c>
      <c r="B72" t="s">
        <v>938</v>
      </c>
      <c r="C72" t="s">
        <v>943</v>
      </c>
    </row>
    <row r="73" spans="1:3">
      <c r="A73" t="str">
        <f>SubAssetsCurNonCur!F10</f>
        <v>المباني</v>
      </c>
      <c r="B73" t="s">
        <v>938</v>
      </c>
      <c r="C73" t="s">
        <v>944</v>
      </c>
    </row>
    <row r="74" spans="1:3">
      <c r="A74" t="str">
        <f>SubAssetsCurNonCur!G10</f>
        <v>المباني</v>
      </c>
      <c r="B74" t="s">
        <v>938</v>
      </c>
      <c r="C74" t="s">
        <v>945</v>
      </c>
    </row>
    <row r="75" spans="1:3">
      <c r="A75" t="str">
        <f>SubAssetsCurNonCur!D16</f>
        <v xml:space="preserve">الكلفة </v>
      </c>
      <c r="B75" t="s">
        <v>938</v>
      </c>
      <c r="C75" t="s">
        <v>946</v>
      </c>
    </row>
    <row r="76" spans="1:3">
      <c r="A76" t="str">
        <f>SubAssetsCurNonCur!D17</f>
        <v>الرصيد في بداية الفترة</v>
      </c>
      <c r="B76" t="s">
        <v>938</v>
      </c>
      <c r="C76" t="s">
        <v>947</v>
      </c>
    </row>
    <row r="77" spans="1:3">
      <c r="A77" t="str">
        <f>SubAssetsCurNonCur!D18</f>
        <v>الاضافات</v>
      </c>
      <c r="B77" t="s">
        <v>938</v>
      </c>
      <c r="C77" t="s">
        <v>948</v>
      </c>
    </row>
    <row r="78" spans="1:3">
      <c r="A78" t="str">
        <f>SubAssetsCurNonCur!D19</f>
        <v>الاستبعادات</v>
      </c>
      <c r="B78" t="s">
        <v>938</v>
      </c>
      <c r="C78" t="s">
        <v>949</v>
      </c>
    </row>
    <row r="79" spans="1:3">
      <c r="A79" t="str">
        <f>SubAssetsCurNonCur!D20</f>
        <v>المحول من الممتلكات والآلات والمعدات</v>
      </c>
      <c r="B79" t="s">
        <v>938</v>
      </c>
      <c r="C79" t="s">
        <v>950</v>
      </c>
    </row>
    <row r="80" spans="1:3">
      <c r="A80" t="str">
        <f>SubAssetsCurNonCur!D21</f>
        <v>العقارات المعاد تصنيفها كمحتفظ بها للبيع</v>
      </c>
      <c r="B80" t="s">
        <v>938</v>
      </c>
      <c r="C80" t="s">
        <v>951</v>
      </c>
    </row>
    <row r="81" spans="1:3">
      <c r="A81" t="str">
        <f>SubAssetsCurNonCur!D22</f>
        <v>اخرى</v>
      </c>
      <c r="B81" t="s">
        <v>938</v>
      </c>
      <c r="C81" t="s">
        <v>952</v>
      </c>
    </row>
    <row r="82" spans="1:3">
      <c r="A82" t="str">
        <f>SubAssetsCurNonCur!D23</f>
        <v>الرصيد في نهاية الفترة</v>
      </c>
      <c r="B82" t="s">
        <v>938</v>
      </c>
      <c r="C82" t="s">
        <v>953</v>
      </c>
    </row>
    <row r="83" spans="1:3">
      <c r="A83" t="str">
        <f>SubAssetsCurNonCur!D24</f>
        <v>الاستهلاك المتراكم</v>
      </c>
      <c r="B83" t="s">
        <v>938</v>
      </c>
      <c r="C83" t="s">
        <v>954</v>
      </c>
    </row>
    <row r="84" spans="1:3">
      <c r="A84" t="str">
        <f>SubAssetsCurNonCur!D25</f>
        <v>الرصيد في بداية الفترة</v>
      </c>
      <c r="B84" t="s">
        <v>938</v>
      </c>
      <c r="C84" t="s">
        <v>955</v>
      </c>
    </row>
    <row r="85" spans="1:3">
      <c r="A85" t="str">
        <f>SubAssetsCurNonCur!D26</f>
        <v>الاضافات</v>
      </c>
      <c r="B85" t="s">
        <v>938</v>
      </c>
      <c r="C85" t="s">
        <v>956</v>
      </c>
    </row>
    <row r="86" spans="1:3">
      <c r="A86" t="str">
        <f>SubAssetsCurNonCur!D27</f>
        <v>الاستبعادات</v>
      </c>
      <c r="B86" t="s">
        <v>938</v>
      </c>
      <c r="C86" t="s">
        <v>957</v>
      </c>
    </row>
    <row r="87" spans="1:3">
      <c r="A87" t="str">
        <f>SubAssetsCurNonCur!D28</f>
        <v>المحول من الممتلكات والآلات والمعدات</v>
      </c>
      <c r="B87" t="s">
        <v>938</v>
      </c>
      <c r="C87" t="s">
        <v>958</v>
      </c>
    </row>
    <row r="88" spans="1:3">
      <c r="A88" t="str">
        <f>SubAssetsCurNonCur!D29</f>
        <v>العقارات المعاد تصنيفها كمحتفظ بها للبيع</v>
      </c>
      <c r="B88" t="s">
        <v>938</v>
      </c>
      <c r="C88" t="s">
        <v>959</v>
      </c>
    </row>
    <row r="89" spans="1:3">
      <c r="A89" t="str">
        <f>SubAssetsCurNonCur!D30</f>
        <v xml:space="preserve">خسائر تدني القيمة </v>
      </c>
      <c r="B89" t="s">
        <v>938</v>
      </c>
      <c r="C89" t="s">
        <v>960</v>
      </c>
    </row>
    <row r="90" spans="1:3">
      <c r="A90" t="str">
        <f>SubAssetsCurNonCur!D31</f>
        <v>اخرى</v>
      </c>
      <c r="B90" t="s">
        <v>938</v>
      </c>
      <c r="C90" t="s">
        <v>961</v>
      </c>
    </row>
    <row r="91" spans="1:3">
      <c r="A91" t="str">
        <f>SubAssetsCurNonCur!D32</f>
        <v>الرصيد في نهاية الفترة</v>
      </c>
      <c r="B91" t="s">
        <v>938</v>
      </c>
      <c r="C91" t="s">
        <v>962</v>
      </c>
    </row>
    <row r="92" spans="1:3">
      <c r="A92" t="str">
        <f>SubAssetsCurNonCur!D33</f>
        <v xml:space="preserve">دفعات مقدمة لشراء استثمارات عقارية </v>
      </c>
      <c r="B92" t="s">
        <v>938</v>
      </c>
      <c r="C92" t="s">
        <v>963</v>
      </c>
    </row>
    <row r="93" spans="1:3">
      <c r="A93" t="str">
        <f>SubAssetsCurNonCur!D34</f>
        <v>صافي القيمة الدفترية في نهاية الفترة</v>
      </c>
      <c r="B93" t="s">
        <v>938</v>
      </c>
      <c r="C93" t="s">
        <v>964</v>
      </c>
    </row>
    <row r="94" spans="1:3">
      <c r="A94" t="str">
        <f>SubAssetsCurNonCur!D78</f>
        <v>تفاصيل</v>
      </c>
      <c r="B94" t="s">
        <v>938</v>
      </c>
      <c r="C94" t="s">
        <v>965</v>
      </c>
    </row>
    <row r="95" spans="1:3">
      <c r="A95" t="str">
        <f>SubAssetsCurNonCur!E78</f>
        <v>قيمة</v>
      </c>
      <c r="B95" t="s">
        <v>938</v>
      </c>
      <c r="C95" t="s">
        <v>966</v>
      </c>
    </row>
    <row r="96" spans="1:3">
      <c r="A96" t="str">
        <f>SubAssetsCurNonCur!D84</f>
        <v>الاستثمارات في الشركات التابعة والمشاريع المشتركة والشركات الحليفة</v>
      </c>
      <c r="B96" t="s">
        <v>938</v>
      </c>
      <c r="C96" t="s">
        <v>967</v>
      </c>
    </row>
    <row r="97" spans="1:3">
      <c r="A97" t="str">
        <f>SubAssetsCurNonCur!D85</f>
        <v>الاستثمارات في الشركات التابعة</v>
      </c>
      <c r="B97" t="s">
        <v>938</v>
      </c>
      <c r="C97" t="s">
        <v>968</v>
      </c>
    </row>
    <row r="98" spans="1:3">
      <c r="A98" t="str">
        <f>SubAssetsCurNonCur!D86</f>
        <v>الاستثمارات في المشاريع المشتركة</v>
      </c>
      <c r="B98" t="s">
        <v>938</v>
      </c>
      <c r="C98" t="s">
        <v>969</v>
      </c>
    </row>
    <row r="99" spans="1:3">
      <c r="A99" t="str">
        <f>SubAssetsCurNonCur!D87</f>
        <v>الاستثمارات في الشركات الحليفة</v>
      </c>
      <c r="B99" t="s">
        <v>938</v>
      </c>
      <c r="C99" t="s">
        <v>970</v>
      </c>
    </row>
    <row r="100" spans="1:3">
      <c r="A100" t="str">
        <f>SubAssetsCurNonCur!D88</f>
        <v>مخصص تدني القيمة</v>
      </c>
      <c r="B100" t="s">
        <v>938</v>
      </c>
      <c r="C100" t="s">
        <v>971</v>
      </c>
    </row>
    <row r="101" spans="1:3">
      <c r="A101" t="str">
        <f>SubAssetsCurNonCur!D89</f>
        <v>الإستثمارات في الشركات التابعة والمشاريع المشتركة والشركات الحليفة</v>
      </c>
      <c r="B101" t="s">
        <v>938</v>
      </c>
      <c r="C101" t="s">
        <v>972</v>
      </c>
    </row>
    <row r="102" spans="1:3">
      <c r="A102" t="str">
        <f>SubAssetsCurNonCur!D99</f>
        <v>تفاصيل</v>
      </c>
      <c r="B102" t="s">
        <v>938</v>
      </c>
      <c r="C102" t="s">
        <v>973</v>
      </c>
    </row>
    <row r="103" spans="1:3">
      <c r="A103" t="str">
        <f>SubAssetsCurNonCur!E99</f>
        <v>قيمة</v>
      </c>
      <c r="B103" t="s">
        <v>938</v>
      </c>
      <c r="C103" t="s">
        <v>974</v>
      </c>
    </row>
    <row r="104" spans="1:3">
      <c r="A104" t="str">
        <f>SubAssetsCurNonCur!D105</f>
        <v xml:space="preserve"> اوراق قبض  غير المتداولة بالصافي</v>
      </c>
      <c r="B104" t="s">
        <v>938</v>
      </c>
      <c r="C104" t="s">
        <v>975</v>
      </c>
    </row>
    <row r="105" spans="1:3">
      <c r="A105" t="str">
        <f>SubAssetsCurNonCur!D106</f>
        <v>اوراق قبض غير متداولة</v>
      </c>
      <c r="B105" t="s">
        <v>938</v>
      </c>
      <c r="C105" t="s">
        <v>976</v>
      </c>
    </row>
    <row r="106" spans="1:3">
      <c r="A106" t="str">
        <f>SubAssetsCurNonCur!D107</f>
        <v>مخصص تدني اوراق قبض</v>
      </c>
      <c r="B106" t="s">
        <v>938</v>
      </c>
      <c r="C106" t="s">
        <v>977</v>
      </c>
    </row>
    <row r="107" spans="1:3">
      <c r="A107" t="str">
        <f>SubAssetsCurNonCur!D108</f>
        <v xml:space="preserve"> اوراق قبض -غير المتداولة بالصافي</v>
      </c>
      <c r="B107" t="s">
        <v>938</v>
      </c>
      <c r="C107" t="s">
        <v>978</v>
      </c>
    </row>
    <row r="108" spans="1:3">
      <c r="A108" t="str">
        <f>SubAssetsCurNonCur!D118</f>
        <v>تفاصيل</v>
      </c>
      <c r="B108" t="s">
        <v>938</v>
      </c>
      <c r="C108" t="s">
        <v>979</v>
      </c>
    </row>
    <row r="109" spans="1:3">
      <c r="A109" t="str">
        <f>SubAssetsCurNonCur!E118</f>
        <v>قيمة</v>
      </c>
      <c r="B109" t="s">
        <v>938</v>
      </c>
      <c r="C109" t="s">
        <v>980</v>
      </c>
    </row>
    <row r="110" spans="1:3">
      <c r="A110" t="str">
        <f>SubAssetsCurNonCur!D124</f>
        <v>الذمم التجارية والذمم الأخرى المدينة غير المتداولة</v>
      </c>
      <c r="B110" t="s">
        <v>938</v>
      </c>
      <c r="C110" t="s">
        <v>981</v>
      </c>
    </row>
    <row r="111" spans="1:3">
      <c r="A111" t="str">
        <f>SubAssetsCurNonCur!D125</f>
        <v>الذمم التجارية المدينة غير المتداولة</v>
      </c>
      <c r="B111" t="s">
        <v>938</v>
      </c>
      <c r="C111" t="s">
        <v>982</v>
      </c>
    </row>
    <row r="112" spans="1:3">
      <c r="A112" t="str">
        <f>SubAssetsCurNonCur!D126</f>
        <v>الذمم المدينة غير المتداولة من بيع العقارات</v>
      </c>
      <c r="B112" t="s">
        <v>938</v>
      </c>
      <c r="C112" t="s">
        <v>983</v>
      </c>
    </row>
    <row r="113" spans="1:3">
      <c r="A113" t="str">
        <f>SubAssetsCurNonCur!D127</f>
        <v xml:space="preserve">ذمة ماستر كارد العالمية مقابل ذمم حملة البطاقات </v>
      </c>
      <c r="B113" t="s">
        <v>938</v>
      </c>
      <c r="C113" t="s">
        <v>984</v>
      </c>
    </row>
    <row r="114" spans="1:3">
      <c r="A114" t="str">
        <f>SubAssetsCurNonCur!D128</f>
        <v xml:space="preserve">ذمة ماستر كارد العالمية مقابل الكفالة المصدرة </v>
      </c>
      <c r="B114" t="s">
        <v>938</v>
      </c>
      <c r="C114" t="s">
        <v>985</v>
      </c>
    </row>
    <row r="115" spans="1:3">
      <c r="A115" t="str">
        <f>SubAssetsCurNonCur!D129</f>
        <v>ذمم بطاقات ائتمانية غير متداولة</v>
      </c>
      <c r="B115" t="s">
        <v>938</v>
      </c>
      <c r="C115" t="s">
        <v>986</v>
      </c>
    </row>
    <row r="116" spans="1:3">
      <c r="A116" t="str">
        <f>SubAssetsCurNonCur!D130</f>
        <v>الذمم المدينة غير المتداولة من إيجار العقارات</v>
      </c>
      <c r="B116" t="s">
        <v>938</v>
      </c>
      <c r="C116" t="s">
        <v>987</v>
      </c>
    </row>
    <row r="117" spans="1:3">
      <c r="A117" t="str">
        <f>SubAssetsCurNonCur!D131</f>
        <v>ذمم مدينة أخرى غير متداولة</v>
      </c>
      <c r="B117" t="s">
        <v>938</v>
      </c>
      <c r="C117" t="s">
        <v>988</v>
      </c>
    </row>
    <row r="118" spans="1:3">
      <c r="A118" t="str">
        <f>SubAssetsCurNonCur!D132</f>
        <v xml:space="preserve">مجموع الذمم  التجارية والذمم الأخرى المدينة غير المتداولة </v>
      </c>
      <c r="B118" t="s">
        <v>938</v>
      </c>
      <c r="C118" t="s">
        <v>989</v>
      </c>
    </row>
    <row r="119" spans="1:3">
      <c r="A119" t="str">
        <f>SubAssetsCurNonCur!D142</f>
        <v>تفاصيل</v>
      </c>
      <c r="B119" t="s">
        <v>938</v>
      </c>
      <c r="C119" t="s">
        <v>990</v>
      </c>
    </row>
    <row r="120" spans="1:3">
      <c r="A120" t="str">
        <f>SubAssetsCurNonCur!E142</f>
        <v>قيمة</v>
      </c>
      <c r="B120" t="s">
        <v>938</v>
      </c>
      <c r="C120" t="s">
        <v>991</v>
      </c>
    </row>
    <row r="121" spans="1:3">
      <c r="A121" t="str">
        <f>SubAssetsCurNonCur!D148</f>
        <v>قروض اعادة التمويل الرهن العقاري غير المتداولة</v>
      </c>
      <c r="B121" t="s">
        <v>938</v>
      </c>
      <c r="C121" t="s">
        <v>992</v>
      </c>
    </row>
    <row r="122" spans="1:3">
      <c r="A122" t="str">
        <f>SubAssetsCurNonCur!D149</f>
        <v>رصيد بداية الفترة</v>
      </c>
      <c r="B122" t="s">
        <v>938</v>
      </c>
      <c r="C122" t="s">
        <v>993</v>
      </c>
    </row>
    <row r="123" spans="1:3">
      <c r="A123" t="str">
        <f>SubAssetsCurNonCur!D150</f>
        <v>القروض الممنوحة</v>
      </c>
      <c r="B123" t="s">
        <v>938</v>
      </c>
      <c r="C123" t="s">
        <v>994</v>
      </c>
    </row>
    <row r="124" spans="1:3">
      <c r="A124" t="str">
        <f>SubAssetsCurNonCur!D151</f>
        <v>القروض المدفوعة</v>
      </c>
      <c r="B124" t="s">
        <v>938</v>
      </c>
      <c r="C124" t="s">
        <v>995</v>
      </c>
    </row>
    <row r="125" spans="1:3">
      <c r="A125" t="str">
        <f>SubAssetsCurNonCur!D152</f>
        <v>الزيادة والنقصان خلال العام</v>
      </c>
      <c r="B125" t="s">
        <v>938</v>
      </c>
      <c r="C125" t="s">
        <v>996</v>
      </c>
    </row>
    <row r="126" spans="1:3">
      <c r="A126" t="str">
        <f>SubAssetsCurNonCur!D153</f>
        <v>رصيد نهاية الفترة</v>
      </c>
      <c r="B126" t="s">
        <v>938</v>
      </c>
      <c r="C126" t="s">
        <v>997</v>
      </c>
    </row>
    <row r="127" spans="1:3">
      <c r="A127" t="str">
        <f>SubAssetsCurNonCur!D163</f>
        <v>تفاصيل</v>
      </c>
      <c r="B127" t="s">
        <v>938</v>
      </c>
      <c r="C127" t="s">
        <v>998</v>
      </c>
    </row>
    <row r="128" spans="1:3">
      <c r="A128" t="str">
        <f>SubAssetsCurNonCur!E163</f>
        <v>قيمة</v>
      </c>
      <c r="B128" t="s">
        <v>938</v>
      </c>
      <c r="C128" t="s">
        <v>999</v>
      </c>
    </row>
    <row r="129" spans="1:3">
      <c r="A129" t="str">
        <f>SubAssetsCurNonCur!D169</f>
        <v>الموجودات غير المتداولة الاخرى</v>
      </c>
      <c r="B129" t="s">
        <v>938</v>
      </c>
      <c r="C129" t="s">
        <v>1000</v>
      </c>
    </row>
    <row r="130" spans="1:3">
      <c r="A130" t="str">
        <f>SubAssetsCurNonCur!D170</f>
        <v xml:space="preserve">قروض وسلف للموظفين -غير المتداولة </v>
      </c>
      <c r="B130" t="s">
        <v>938</v>
      </c>
      <c r="C130" t="s">
        <v>1001</v>
      </c>
    </row>
    <row r="131" spans="1:3">
      <c r="A131" t="str">
        <f>SubAssetsCurNonCur!D171</f>
        <v>موجودات اخرى غير متداولة، أخرى</v>
      </c>
      <c r="B131" t="s">
        <v>938</v>
      </c>
      <c r="C131" t="s">
        <v>1002</v>
      </c>
    </row>
    <row r="132" spans="1:3">
      <c r="A132" t="str">
        <f>SubAssetsCurNonCur!D172</f>
        <v>مجموع الموجودات غير المتداولة الاخرى</v>
      </c>
      <c r="B132" t="s">
        <v>938</v>
      </c>
      <c r="C132" t="s">
        <v>1003</v>
      </c>
    </row>
    <row r="133" spans="1:3">
      <c r="A133" t="str">
        <f>SubAssetsCurNonCur!D182</f>
        <v>تفاصيل</v>
      </c>
      <c r="B133" t="s">
        <v>938</v>
      </c>
      <c r="C133" t="s">
        <v>1004</v>
      </c>
    </row>
    <row r="134" spans="1:3">
      <c r="A134" t="str">
        <f>SubAssetsCurNonCur!E182</f>
        <v>قيمة</v>
      </c>
      <c r="B134" t="s">
        <v>938</v>
      </c>
      <c r="C134" t="s">
        <v>1005</v>
      </c>
    </row>
    <row r="135" spans="1:3">
      <c r="A135" t="str">
        <f>SubAssetsCurNonCur!D188</f>
        <v>المخزون المتداول</v>
      </c>
      <c r="B135" t="s">
        <v>938</v>
      </c>
      <c r="C135" t="s">
        <v>1006</v>
      </c>
    </row>
    <row r="136" spans="1:3">
      <c r="A136" t="str">
        <f>SubAssetsCurNonCur!D189</f>
        <v>اعتمادات مستندية</v>
      </c>
      <c r="B136" t="s">
        <v>938</v>
      </c>
      <c r="C136" t="s">
        <v>1007</v>
      </c>
    </row>
    <row r="137" spans="1:3">
      <c r="A137" t="str">
        <f>SubAssetsCurNonCur!D190</f>
        <v>بضاعة جاهزة</v>
      </c>
      <c r="B137" t="s">
        <v>938</v>
      </c>
      <c r="C137" t="s">
        <v>1008</v>
      </c>
    </row>
    <row r="138" spans="1:3">
      <c r="A138" t="str">
        <f>SubAssetsCurNonCur!D191</f>
        <v>مواد اولية</v>
      </c>
      <c r="B138" t="s">
        <v>938</v>
      </c>
      <c r="C138" t="s">
        <v>1009</v>
      </c>
    </row>
    <row r="139" spans="1:3">
      <c r="A139" t="str">
        <f>SubAssetsCurNonCur!D192</f>
        <v>بضاعة تحت التصنيع</v>
      </c>
      <c r="B139" t="s">
        <v>938</v>
      </c>
      <c r="C139" t="s">
        <v>1010</v>
      </c>
    </row>
    <row r="140" spans="1:3">
      <c r="A140" t="str">
        <f>SubAssetsCurNonCur!D193</f>
        <v>قطع غيار</v>
      </c>
      <c r="B140" t="s">
        <v>938</v>
      </c>
      <c r="C140" t="s">
        <v>1011</v>
      </c>
    </row>
    <row r="141" spans="1:3">
      <c r="A141" t="str">
        <f>SubAssetsCurNonCur!D194</f>
        <v>مخصص بضاعة تالفة وبطيئة الحركة</v>
      </c>
      <c r="B141" t="s">
        <v>938</v>
      </c>
      <c r="C141" t="s">
        <v>1012</v>
      </c>
    </row>
    <row r="142" spans="1:3">
      <c r="A142" t="str">
        <f>SubAssetsCurNonCur!D195</f>
        <v>مجموع المخزون المتداول</v>
      </c>
      <c r="B142" t="s">
        <v>938</v>
      </c>
      <c r="C142" t="s">
        <v>1013</v>
      </c>
    </row>
    <row r="143" spans="1:3">
      <c r="A143" t="str">
        <f>SubAssetsCurNonCur!D205</f>
        <v>تفاصيل</v>
      </c>
      <c r="B143" t="s">
        <v>938</v>
      </c>
      <c r="C143" t="s">
        <v>1014</v>
      </c>
    </row>
    <row r="144" spans="1:3">
      <c r="A144" t="str">
        <f>SubAssetsCurNonCur!E205</f>
        <v>قيمة</v>
      </c>
      <c r="B144" t="s">
        <v>938</v>
      </c>
      <c r="C144" t="s">
        <v>1015</v>
      </c>
    </row>
    <row r="145" spans="1:3">
      <c r="A145" t="str">
        <f>SubAssetsCurNonCur!D211</f>
        <v>الذمم التجارية والذمم الأخرى المدينة المتداولة</v>
      </c>
      <c r="B145" t="s">
        <v>938</v>
      </c>
      <c r="C145" t="s">
        <v>1016</v>
      </c>
    </row>
    <row r="146" spans="1:3">
      <c r="A146" t="str">
        <f>SubAssetsCurNonCur!D212</f>
        <v>الذمم التجارية المدينة المتداولة</v>
      </c>
      <c r="B146" t="s">
        <v>938</v>
      </c>
      <c r="C146" t="s">
        <v>1017</v>
      </c>
    </row>
    <row r="147" spans="1:3">
      <c r="A147" t="str">
        <f>SubAssetsCurNonCur!D213</f>
        <v>ذمم عملاء الوساطة المدينة</v>
      </c>
      <c r="B147" t="s">
        <v>938</v>
      </c>
      <c r="C147" t="s">
        <v>1018</v>
      </c>
    </row>
    <row r="148" spans="1:3">
      <c r="A148" t="str">
        <f>SubAssetsCurNonCur!D214</f>
        <v>ذمم عملاء محافظ استثمارية المدينة</v>
      </c>
      <c r="B148" t="s">
        <v>938</v>
      </c>
      <c r="C148" t="s">
        <v>1019</v>
      </c>
    </row>
    <row r="149" spans="1:3">
      <c r="A149" t="str">
        <f>SubAssetsCurNonCur!D215</f>
        <v>الذمم المدينة المتداولة من بيع العقارات</v>
      </c>
      <c r="B149" t="s">
        <v>938</v>
      </c>
      <c r="C149" t="s">
        <v>1020</v>
      </c>
    </row>
    <row r="150" spans="1:3">
      <c r="A150" t="str">
        <f>SubAssetsCurNonCur!D216</f>
        <v xml:space="preserve">ذمة ماستر كارد العالمية المدينة مقابل ذمم حملة البطاقات </v>
      </c>
      <c r="B150" t="s">
        <v>938</v>
      </c>
      <c r="C150" t="s">
        <v>1021</v>
      </c>
    </row>
    <row r="151" spans="1:3">
      <c r="A151" t="str">
        <f>SubAssetsCurNonCur!D217</f>
        <v xml:space="preserve">ذمة ماستر كارد العالمية المدينة مقابل البطاقات المصدرة </v>
      </c>
      <c r="B151" t="s">
        <v>938</v>
      </c>
      <c r="C151" t="s">
        <v>1022</v>
      </c>
    </row>
    <row r="152" spans="1:3">
      <c r="A152" t="str">
        <f>SubAssetsCurNonCur!D218</f>
        <v>ذمم بطاقات ائتمانية مدينة</v>
      </c>
      <c r="B152" t="s">
        <v>938</v>
      </c>
      <c r="C152" t="s">
        <v>1023</v>
      </c>
    </row>
    <row r="153" spans="1:3">
      <c r="A153" t="str">
        <f>SubAssetsCurNonCur!D219</f>
        <v>ذمم شركات الوساطة مدينة</v>
      </c>
      <c r="B153" t="s">
        <v>938</v>
      </c>
      <c r="C153" t="s">
        <v>1024</v>
      </c>
    </row>
    <row r="154" spans="1:3">
      <c r="A154" t="str">
        <f>SubAssetsCurNonCur!D220</f>
        <v>تأمينات كفالات</v>
      </c>
      <c r="B154" t="s">
        <v>938</v>
      </c>
      <c r="C154" t="s">
        <v>1025</v>
      </c>
    </row>
    <row r="155" spans="1:3">
      <c r="A155" t="str">
        <f>SubAssetsCurNonCur!D221</f>
        <v xml:space="preserve">فوائد مستحقة وغير مقبوضة </v>
      </c>
      <c r="B155" t="s">
        <v>938</v>
      </c>
      <c r="C155" t="s">
        <v>1026</v>
      </c>
    </row>
    <row r="156" spans="1:3">
      <c r="A156" t="str">
        <f>SubAssetsCurNonCur!D222</f>
        <v>امانات مستردة</v>
      </c>
      <c r="B156" t="s">
        <v>938</v>
      </c>
      <c r="C156" t="s">
        <v>1027</v>
      </c>
    </row>
    <row r="157" spans="1:3">
      <c r="A157" t="str">
        <f>SubAssetsCurNonCur!D223</f>
        <v>القروض والسلف للموظفين المتداولة</v>
      </c>
      <c r="B157" t="s">
        <v>938</v>
      </c>
      <c r="C157" t="s">
        <v>1028</v>
      </c>
    </row>
    <row r="158" spans="1:3">
      <c r="A158" t="str">
        <f>SubAssetsCurNonCur!D224</f>
        <v>الذمم المدينة المتداولة من إيجار العقارات</v>
      </c>
      <c r="B158" t="s">
        <v>938</v>
      </c>
      <c r="C158" t="s">
        <v>1029</v>
      </c>
    </row>
    <row r="159" spans="1:3">
      <c r="A159" t="str">
        <f>SubAssetsCurNonCur!D225</f>
        <v>ذمم مدينة متداولة أخرى</v>
      </c>
      <c r="B159" t="s">
        <v>938</v>
      </c>
      <c r="C159" t="s">
        <v>1030</v>
      </c>
    </row>
    <row r="160" spans="1:3">
      <c r="A160" t="str">
        <f>SubAssetsCurNonCur!D226</f>
        <v xml:space="preserve">مخصص الديون المشكوك في تحصيلها </v>
      </c>
      <c r="B160" t="s">
        <v>938</v>
      </c>
      <c r="C160" t="s">
        <v>1031</v>
      </c>
    </row>
    <row r="161" spans="1:3">
      <c r="A161" t="str">
        <f>SubAssetsCurNonCur!D227</f>
        <v xml:space="preserve">مجموع الذمم التجارية والذمم الأخرى  المدينة المتداولة </v>
      </c>
      <c r="B161" t="s">
        <v>938</v>
      </c>
      <c r="C161" t="s">
        <v>1032</v>
      </c>
    </row>
    <row r="162" spans="1:3">
      <c r="A162" t="str">
        <f>SubAssetsCurNonCur!D237</f>
        <v>تفاصيل</v>
      </c>
      <c r="B162" t="s">
        <v>938</v>
      </c>
      <c r="C162" t="s">
        <v>1033</v>
      </c>
    </row>
    <row r="163" spans="1:3">
      <c r="A163" t="str">
        <f>SubAssetsCurNonCur!E237</f>
        <v>قيمة</v>
      </c>
      <c r="B163" t="s">
        <v>938</v>
      </c>
      <c r="C163" t="s">
        <v>1034</v>
      </c>
    </row>
    <row r="164" spans="1:3">
      <c r="A164" t="str">
        <f>SubAssetsCurNonCur!D243</f>
        <v>ذمم عملاء الوساطة المدينة</v>
      </c>
      <c r="B164" t="s">
        <v>938</v>
      </c>
      <c r="C164" t="s">
        <v>1035</v>
      </c>
    </row>
    <row r="165" spans="1:3">
      <c r="A165" t="str">
        <f>SubAssetsCurNonCur!D244</f>
        <v>ذمم عملاء وساطة - نقدا</v>
      </c>
      <c r="B165" t="s">
        <v>938</v>
      </c>
      <c r="C165" t="s">
        <v>1036</v>
      </c>
    </row>
    <row r="166" spans="1:3">
      <c r="A166" t="str">
        <f>SubAssetsCurNonCur!D245</f>
        <v>ذمم عملاء وساطة - هامش</v>
      </c>
      <c r="B166" t="s">
        <v>938</v>
      </c>
      <c r="C166" t="s">
        <v>1037</v>
      </c>
    </row>
    <row r="167" spans="1:3">
      <c r="A167" t="str">
        <f>SubAssetsCurNonCur!D246</f>
        <v>ذمم عملاء وساطة - اخرى</v>
      </c>
      <c r="B167" t="s">
        <v>938</v>
      </c>
      <c r="C167" t="s">
        <v>1038</v>
      </c>
    </row>
    <row r="168" spans="1:3">
      <c r="A168" t="str">
        <f>SubAssetsCurNonCur!D247</f>
        <v xml:space="preserve">ذمم وساطة مالية مستحقة المتداولة </v>
      </c>
      <c r="B168" t="s">
        <v>938</v>
      </c>
      <c r="C168" t="s">
        <v>1039</v>
      </c>
    </row>
    <row r="169" spans="1:3">
      <c r="A169" t="str">
        <f>SubAssetsCurNonCur!D248</f>
        <v>ذمم شركات الوساطة على جهات ذوي علاقة - نقدي</v>
      </c>
      <c r="B169" t="s">
        <v>938</v>
      </c>
      <c r="C169" t="s">
        <v>1040</v>
      </c>
    </row>
    <row r="170" spans="1:3">
      <c r="A170" t="str">
        <f>SubAssetsCurNonCur!D249</f>
        <v>ذمم شركات الوساطة على جهات ذوي علاقة - هامش</v>
      </c>
      <c r="B170" t="s">
        <v>938</v>
      </c>
      <c r="C170" t="s">
        <v>1041</v>
      </c>
    </row>
    <row r="171" spans="1:3">
      <c r="A171" t="str">
        <f>SubAssetsCurNonCur!D250</f>
        <v>مجموع ذمم عملاء الوساطة المدينة</v>
      </c>
      <c r="B171" t="s">
        <v>938</v>
      </c>
      <c r="C171" t="s">
        <v>1042</v>
      </c>
    </row>
    <row r="172" spans="1:3">
      <c r="A172" t="str">
        <f>SubAssetsCurNonCur!D251</f>
        <v xml:space="preserve">مخصص الديون المشكوك في تحصيلها </v>
      </c>
      <c r="B172" t="s">
        <v>938</v>
      </c>
      <c r="C172" t="s">
        <v>1043</v>
      </c>
    </row>
    <row r="173" spans="1:3">
      <c r="A173" t="str">
        <f>SubAssetsCurNonCur!D252</f>
        <v>فوائد معلقة</v>
      </c>
      <c r="B173" t="s">
        <v>938</v>
      </c>
      <c r="C173" t="s">
        <v>1044</v>
      </c>
    </row>
    <row r="174" spans="1:3">
      <c r="A174" t="str">
        <f>SubAssetsCurNonCur!D253</f>
        <v>ذمم عملاء شركات الوساطة، بالصافي</v>
      </c>
      <c r="B174" t="s">
        <v>938</v>
      </c>
      <c r="C174" t="s">
        <v>1045</v>
      </c>
    </row>
    <row r="175" spans="1:3">
      <c r="A175" t="str">
        <f>SubAssetsCurNonCur!D263</f>
        <v>تفاصيل</v>
      </c>
      <c r="B175" t="s">
        <v>938</v>
      </c>
      <c r="C175" t="s">
        <v>1046</v>
      </c>
    </row>
    <row r="176" spans="1:3">
      <c r="A176" t="str">
        <f>SubAssetsCurNonCur!E263</f>
        <v>قيمة</v>
      </c>
      <c r="B176" t="s">
        <v>938</v>
      </c>
      <c r="C176" t="s">
        <v>1047</v>
      </c>
    </row>
    <row r="177" spans="1:3">
      <c r="A177" t="str">
        <f>SubAssetsCurNonCur!D269</f>
        <v>الحركات على مخصص الذمم المشكوك في تحصيلها، ذمم عملاء شركات الوساطة والذمم الاخرى</v>
      </c>
      <c r="B177" t="s">
        <v>938</v>
      </c>
      <c r="C177" t="s">
        <v>1048</v>
      </c>
    </row>
    <row r="178" spans="1:3">
      <c r="A178" t="str">
        <f>SubAssetsCurNonCur!D270</f>
        <v>رصيد بداية الفترة</v>
      </c>
      <c r="B178" t="s">
        <v>938</v>
      </c>
      <c r="C178" t="s">
        <v>1049</v>
      </c>
    </row>
    <row r="179" spans="1:3">
      <c r="A179" t="str">
        <f>SubAssetsCurNonCur!D271</f>
        <v>الاضافات</v>
      </c>
      <c r="B179" t="s">
        <v>938</v>
      </c>
      <c r="C179" t="s">
        <v>1050</v>
      </c>
    </row>
    <row r="180" spans="1:3">
      <c r="A180" t="str">
        <f>SubAssetsCurNonCur!D272</f>
        <v>الذمم المشطوبة او المعدومة</v>
      </c>
      <c r="B180" t="s">
        <v>938</v>
      </c>
      <c r="C180" t="s">
        <v>1051</v>
      </c>
    </row>
    <row r="181" spans="1:3">
      <c r="A181" t="str">
        <f>SubAssetsCurNonCur!D273</f>
        <v>تعديلات أخرى</v>
      </c>
      <c r="B181" t="s">
        <v>938</v>
      </c>
      <c r="C181" t="s">
        <v>1052</v>
      </c>
    </row>
    <row r="182" spans="1:3">
      <c r="A182" t="str">
        <f>SubAssetsCurNonCur!D274</f>
        <v>رصيد نهاية الفترة</v>
      </c>
      <c r="B182" t="s">
        <v>938</v>
      </c>
      <c r="C182" t="s">
        <v>1053</v>
      </c>
    </row>
    <row r="183" spans="1:3">
      <c r="A183" t="str">
        <f>SubAssetsCurNonCur!D284</f>
        <v>تفاصيل</v>
      </c>
      <c r="B183" t="s">
        <v>938</v>
      </c>
      <c r="C183" t="s">
        <v>1054</v>
      </c>
    </row>
    <row r="184" spans="1:3">
      <c r="A184" t="str">
        <f>SubAssetsCurNonCur!E284</f>
        <v>قيمة</v>
      </c>
      <c r="B184" t="s">
        <v>938</v>
      </c>
      <c r="C184" t="s">
        <v>1055</v>
      </c>
    </row>
    <row r="185" spans="1:3">
      <c r="A185" t="str">
        <f>SubAssetsCurNonCur!D290</f>
        <v>تحليل اعمار ذمم عملاء شركات الوساطة والذمم الاخرى المدينة</v>
      </c>
      <c r="B185" t="s">
        <v>938</v>
      </c>
      <c r="C185" t="s">
        <v>1056</v>
      </c>
    </row>
    <row r="186" spans="1:3">
      <c r="A186" t="str">
        <f>SubAssetsCurNonCur!D291</f>
        <v>أقل من 30 يوم</v>
      </c>
      <c r="B186" t="s">
        <v>938</v>
      </c>
      <c r="C186" t="s">
        <v>1057</v>
      </c>
    </row>
    <row r="187" spans="1:3">
      <c r="A187" t="str">
        <f>SubAssetsCurNonCur!D292</f>
        <v>من 31 - 60 يوم</v>
      </c>
      <c r="B187" t="s">
        <v>938</v>
      </c>
      <c r="C187" t="s">
        <v>1058</v>
      </c>
    </row>
    <row r="188" spans="1:3">
      <c r="A188" t="str">
        <f>SubAssetsCurNonCur!D293</f>
        <v>من 61- 90 يوم</v>
      </c>
      <c r="B188" t="s">
        <v>938</v>
      </c>
      <c r="C188" t="s">
        <v>1059</v>
      </c>
    </row>
    <row r="189" spans="1:3">
      <c r="A189" t="str">
        <f>SubAssetsCurNonCur!D294</f>
        <v>من 91- 180 يوم</v>
      </c>
      <c r="B189" t="s">
        <v>938</v>
      </c>
      <c r="C189" t="s">
        <v>1060</v>
      </c>
    </row>
    <row r="190" spans="1:3">
      <c r="A190" t="str">
        <f>SubAssetsCurNonCur!D295</f>
        <v>أكثر من 180 يوم</v>
      </c>
      <c r="B190" t="s">
        <v>938</v>
      </c>
      <c r="C190" t="s">
        <v>1061</v>
      </c>
    </row>
    <row r="191" spans="1:3">
      <c r="A191" t="str">
        <f>SubAssetsCurNonCur!D296</f>
        <v>ذمم عملاء شركات الوساطة والذمم الاخرى المدينة</v>
      </c>
      <c r="B191" t="s">
        <v>938</v>
      </c>
      <c r="C191" t="s">
        <v>1062</v>
      </c>
    </row>
    <row r="192" spans="1:3">
      <c r="A192" t="str">
        <f>SubAssetsCurNonCur!D306</f>
        <v>تفاصيل</v>
      </c>
      <c r="B192" t="s">
        <v>938</v>
      </c>
      <c r="C192" t="s">
        <v>1063</v>
      </c>
    </row>
    <row r="193" spans="1:3">
      <c r="A193" t="str">
        <f>SubAssetsCurNonCur!E306</f>
        <v>قيمة</v>
      </c>
      <c r="B193" t="s">
        <v>938</v>
      </c>
      <c r="C193" t="s">
        <v>1064</v>
      </c>
    </row>
    <row r="194" spans="1:3">
      <c r="A194" t="str">
        <f>SubAssetsCurNonCur!D312</f>
        <v>ذمم مدينة من انشطة التمويل</v>
      </c>
      <c r="B194" t="s">
        <v>938</v>
      </c>
      <c r="C194" t="s">
        <v>1065</v>
      </c>
    </row>
    <row r="195" spans="1:3">
      <c r="A195" t="str">
        <f>SubAssetsCurNonCur!D313</f>
        <v>تمويلات المرابحة</v>
      </c>
      <c r="B195" t="s">
        <v>938</v>
      </c>
      <c r="C195" t="s">
        <v>1066</v>
      </c>
    </row>
    <row r="196" spans="1:3">
      <c r="A196" t="str">
        <f>SubAssetsCurNonCur!D314</f>
        <v>تمويلات الاستصناع</v>
      </c>
      <c r="B196" t="s">
        <v>938</v>
      </c>
      <c r="C196" t="s">
        <v>1067</v>
      </c>
    </row>
    <row r="197" spans="1:3">
      <c r="A197" t="str">
        <f>SubAssetsCurNonCur!D315</f>
        <v>تمويلات البيع الاجل</v>
      </c>
      <c r="B197" t="s">
        <v>938</v>
      </c>
      <c r="C197" t="s">
        <v>1068</v>
      </c>
    </row>
    <row r="198" spans="1:3">
      <c r="A198" t="str">
        <f>SubAssetsCurNonCur!D316</f>
        <v>تمويلات اخرى</v>
      </c>
      <c r="B198" t="s">
        <v>938</v>
      </c>
      <c r="C198" t="s">
        <v>1069</v>
      </c>
    </row>
    <row r="199" spans="1:3">
      <c r="A199" t="str">
        <f>SubAssetsCurNonCur!D317</f>
        <v xml:space="preserve">اجمالي ذمم التمويل  </v>
      </c>
      <c r="B199" t="s">
        <v>938</v>
      </c>
      <c r="C199" t="s">
        <v>1070</v>
      </c>
    </row>
    <row r="200" spans="1:3">
      <c r="A200" t="str">
        <f>SubAssetsCurNonCur!D318</f>
        <v>ايرادات مؤجلة على عقود التمويل</v>
      </c>
      <c r="B200" t="s">
        <v>938</v>
      </c>
      <c r="C200" t="s">
        <v>1071</v>
      </c>
    </row>
    <row r="201" spans="1:3">
      <c r="A201" t="str">
        <f>SubAssetsCurNonCur!D319</f>
        <v>مخصص تدني</v>
      </c>
      <c r="B201" t="s">
        <v>938</v>
      </c>
      <c r="C201" t="s">
        <v>1072</v>
      </c>
    </row>
    <row r="202" spans="1:3">
      <c r="A202" t="str">
        <f>SubAssetsCurNonCur!D320</f>
        <v>ايرادات معلقة</v>
      </c>
      <c r="B202" t="s">
        <v>938</v>
      </c>
      <c r="C202" t="s">
        <v>1073</v>
      </c>
    </row>
    <row r="203" spans="1:3">
      <c r="A203" t="str">
        <f>SubAssetsCurNonCur!D321</f>
        <v>الذمم المدينة من انشطة التمويل، بالصافي</v>
      </c>
      <c r="B203" t="s">
        <v>938</v>
      </c>
      <c r="C203" t="s">
        <v>1074</v>
      </c>
    </row>
    <row r="204" spans="1:3">
      <c r="A204" t="str">
        <f>SubAssetsCurNonCur!D331</f>
        <v>تفاصيل</v>
      </c>
      <c r="B204" t="s">
        <v>938</v>
      </c>
      <c r="C204" t="s">
        <v>1075</v>
      </c>
    </row>
    <row r="205" spans="1:3">
      <c r="A205" t="str">
        <f>SubAssetsCurNonCur!E331</f>
        <v>قيمة</v>
      </c>
      <c r="B205" t="s">
        <v>938</v>
      </c>
      <c r="C205" t="s">
        <v>1076</v>
      </c>
    </row>
    <row r="206" spans="1:3">
      <c r="A206" t="str">
        <f>SubAssetsCurNonCur!D337</f>
        <v>النقد في الصندوق ولدى البنوك</v>
      </c>
      <c r="B206" t="s">
        <v>938</v>
      </c>
      <c r="C206" t="s">
        <v>1077</v>
      </c>
    </row>
    <row r="207" spans="1:3">
      <c r="A207" t="str">
        <f>SubAssetsCurNonCur!D338</f>
        <v>نقد</v>
      </c>
      <c r="B207" t="s">
        <v>938</v>
      </c>
      <c r="C207" t="s">
        <v>1078</v>
      </c>
    </row>
    <row r="208" spans="1:3">
      <c r="A208" t="str">
        <f>SubAssetsCurNonCur!D339</f>
        <v>النقد في الصندوق</v>
      </c>
      <c r="B208" t="s">
        <v>938</v>
      </c>
      <c r="C208" t="s">
        <v>1079</v>
      </c>
    </row>
    <row r="209" spans="1:3">
      <c r="A209" t="str">
        <f>SubAssetsCurNonCur!D340</f>
        <v xml:space="preserve"> حسابات جارية لدى البنوك (بالدينار الاردني)</v>
      </c>
      <c r="B209" t="s">
        <v>938</v>
      </c>
      <c r="C209" t="s">
        <v>1080</v>
      </c>
    </row>
    <row r="210" spans="1:3">
      <c r="A210" t="str">
        <f>SubAssetsCurNonCur!D341</f>
        <v xml:space="preserve"> حسابات جارية لدى البنوك (بالعملات الاجنبية)</v>
      </c>
      <c r="B210" t="s">
        <v>938</v>
      </c>
      <c r="C210" t="s">
        <v>1081</v>
      </c>
    </row>
    <row r="211" spans="1:3">
      <c r="A211" t="str">
        <f>SubAssetsCurNonCur!D342</f>
        <v xml:space="preserve"> حسابات جارية لدى بنوك اسلامية (بالدينار الاردني)</v>
      </c>
      <c r="B211" t="s">
        <v>938</v>
      </c>
      <c r="C211" t="s">
        <v>1082</v>
      </c>
    </row>
    <row r="212" spans="1:3">
      <c r="A212" t="str">
        <f>SubAssetsCurNonCur!D343</f>
        <v>الأرصدة لدى البنوك - الحسابات المتداولة</v>
      </c>
      <c r="B212" t="s">
        <v>938</v>
      </c>
      <c r="C212" t="s">
        <v>1083</v>
      </c>
    </row>
    <row r="213" spans="1:3">
      <c r="A213" t="str">
        <f>SubAssetsCurNonCur!D344</f>
        <v>سلف وعهد</v>
      </c>
      <c r="B213" t="s">
        <v>938</v>
      </c>
      <c r="C213" t="s">
        <v>1084</v>
      </c>
    </row>
    <row r="214" spans="1:3">
      <c r="A214" t="str">
        <f>SubAssetsCurNonCur!D345</f>
        <v>ودائع لاجل</v>
      </c>
      <c r="B214" t="s">
        <v>938</v>
      </c>
      <c r="C214" t="s">
        <v>1085</v>
      </c>
    </row>
    <row r="215" spans="1:3">
      <c r="A215" t="str">
        <f>SubAssetsCurNonCur!D346</f>
        <v>الأرصدة لدى البنوك - حسابات متداولة للعملاء</v>
      </c>
      <c r="B215" t="s">
        <v>938</v>
      </c>
      <c r="C215" t="s">
        <v>1086</v>
      </c>
    </row>
    <row r="216" spans="1:3">
      <c r="A216" t="str">
        <f>SubAssetsCurNonCur!D347</f>
        <v>مجموع النقد</v>
      </c>
      <c r="B216" t="s">
        <v>938</v>
      </c>
      <c r="C216" t="s">
        <v>1087</v>
      </c>
    </row>
    <row r="217" spans="1:3">
      <c r="A217" t="str">
        <f>SubAssetsCurNonCur!D348</f>
        <v>النقد المعادل</v>
      </c>
      <c r="B217" t="s">
        <v>938</v>
      </c>
      <c r="C217" t="s">
        <v>1088</v>
      </c>
    </row>
    <row r="218" spans="1:3">
      <c r="A218" t="str">
        <f>SubAssetsCurNonCur!D349</f>
        <v>الودائع قصيرة الأجل، المصنفة على أنها نقد معادل</v>
      </c>
      <c r="B218" t="s">
        <v>938</v>
      </c>
      <c r="C218" t="s">
        <v>1089</v>
      </c>
    </row>
    <row r="219" spans="1:3">
      <c r="A219" t="str">
        <f>SubAssetsCurNonCur!D350</f>
        <v>وديعة لدى بنوك اسلامية</v>
      </c>
      <c r="B219" t="s">
        <v>938</v>
      </c>
      <c r="C219" t="s">
        <v>1090</v>
      </c>
    </row>
    <row r="220" spans="1:3">
      <c r="A220" t="str">
        <f>SubAssetsCurNonCur!D351</f>
        <v>نقد مقيد التصرف به</v>
      </c>
      <c r="B220" t="s">
        <v>938</v>
      </c>
      <c r="C220" t="s">
        <v>1091</v>
      </c>
    </row>
    <row r="221" spans="1:3">
      <c r="A221" t="str">
        <f>SubAssetsCurNonCur!D352</f>
        <v>ارصدة بنكية محتجزة</v>
      </c>
      <c r="B221" t="s">
        <v>938</v>
      </c>
      <c r="C221" t="s">
        <v>1092</v>
      </c>
    </row>
    <row r="222" spans="1:3">
      <c r="A222" t="str">
        <f>SubAssetsCurNonCur!D353</f>
        <v>الاستثمارات قصيرة الأجل، المصنفة على أنها نقد معادل</v>
      </c>
      <c r="B222" t="s">
        <v>938</v>
      </c>
      <c r="C222" t="s">
        <v>1093</v>
      </c>
    </row>
    <row r="223" spans="1:3">
      <c r="A223" t="str">
        <f>SubAssetsCurNonCur!D354</f>
        <v>الترتيبات المصرفية الأخرى، المصنفة على أنها نقد معادل</v>
      </c>
      <c r="B223" t="s">
        <v>938</v>
      </c>
      <c r="C223" t="s">
        <v>1094</v>
      </c>
    </row>
    <row r="224" spans="1:3">
      <c r="A224" t="str">
        <f>SubAssetsCurNonCur!D355</f>
        <v>مجموع النقد المعادل</v>
      </c>
      <c r="B224" t="s">
        <v>938</v>
      </c>
      <c r="C224" t="s">
        <v>1095</v>
      </c>
    </row>
    <row r="225" spans="1:3">
      <c r="A225" t="str">
        <f>SubAssetsCurNonCur!D356</f>
        <v>النقد والنقد المعادل الآخرين</v>
      </c>
      <c r="B225" t="s">
        <v>938</v>
      </c>
      <c r="C225" t="s">
        <v>1096</v>
      </c>
    </row>
    <row r="226" spans="1:3">
      <c r="A226" t="str">
        <f>SubAssetsCurNonCur!D357</f>
        <v>مجموع نقد في الصندوق ولدى البنوك</v>
      </c>
      <c r="B226" t="s">
        <v>938</v>
      </c>
      <c r="C226" t="s">
        <v>1097</v>
      </c>
    </row>
    <row r="227" spans="1:3">
      <c r="A227" t="str">
        <f>SubAssetsCurNonCur!D367</f>
        <v>تفاصيل</v>
      </c>
      <c r="B227" t="s">
        <v>938</v>
      </c>
      <c r="C227" t="s">
        <v>1098</v>
      </c>
    </row>
    <row r="228" spans="1:3">
      <c r="A228" t="str">
        <f>SubAssetsCurNonCur!E367</f>
        <v>قيمة</v>
      </c>
      <c r="B228" t="s">
        <v>938</v>
      </c>
      <c r="C228" t="s">
        <v>1099</v>
      </c>
    </row>
    <row r="229" spans="1:3">
      <c r="A229" t="str">
        <f>SubAssetsCurNonCur!D373</f>
        <v>موجودات متداولة اخرى</v>
      </c>
      <c r="B229" t="s">
        <v>938</v>
      </c>
      <c r="C229" t="s">
        <v>1100</v>
      </c>
    </row>
    <row r="230" spans="1:3">
      <c r="A230" t="str">
        <f>SubAssetsCurNonCur!D374</f>
        <v>تأمينات مقابل كفالات بنكية</v>
      </c>
      <c r="B230" t="s">
        <v>938</v>
      </c>
      <c r="C230" t="s">
        <v>1101</v>
      </c>
    </row>
    <row r="231" spans="1:3">
      <c r="A231" t="str">
        <f>SubAssetsCurNonCur!D375</f>
        <v xml:space="preserve">المصاريف المدفوعة مسبقا المتداولة </v>
      </c>
      <c r="B231" t="s">
        <v>938</v>
      </c>
      <c r="C231" t="s">
        <v>1102</v>
      </c>
    </row>
    <row r="232" spans="1:3">
      <c r="A232" t="str">
        <f>SubAssetsCurNonCur!D376</f>
        <v>ذمم موظفين متداولة</v>
      </c>
      <c r="B232" t="s">
        <v>938</v>
      </c>
      <c r="C232" t="s">
        <v>1103</v>
      </c>
    </row>
    <row r="233" spans="1:3">
      <c r="A233" t="str">
        <f>SubAssetsCurNonCur!D377</f>
        <v>امانات حكومية</v>
      </c>
      <c r="B233" t="s">
        <v>938</v>
      </c>
      <c r="C233" t="s">
        <v>1104</v>
      </c>
    </row>
    <row r="234" spans="1:3">
      <c r="A234" t="str">
        <f>SubAssetsCurNonCur!D378</f>
        <v xml:space="preserve"> دفعات مقدمة للموردين</v>
      </c>
      <c r="B234" t="s">
        <v>938</v>
      </c>
      <c r="C234" t="s">
        <v>1105</v>
      </c>
    </row>
    <row r="235" spans="1:3">
      <c r="A235" t="str">
        <f>SubAssetsCurNonCur!D379</f>
        <v>شيكات برسم التحصيل متداولة</v>
      </c>
      <c r="B235" t="s">
        <v>938</v>
      </c>
      <c r="C235" t="s">
        <v>1106</v>
      </c>
    </row>
    <row r="236" spans="1:3">
      <c r="A236" t="str">
        <f>SubAssetsCurNonCur!D380</f>
        <v xml:space="preserve"> توزيعات ارباح مستحقة وغير مقبوضة /المتداولة</v>
      </c>
      <c r="B236" t="s">
        <v>938</v>
      </c>
      <c r="C236" t="s">
        <v>1107</v>
      </c>
    </row>
    <row r="237" spans="1:3">
      <c r="A237" t="str">
        <f>SubAssetsCurNonCur!D381</f>
        <v xml:space="preserve"> ذمم على الحساب من بيع اراضي متداولة</v>
      </c>
      <c r="B237" t="s">
        <v>938</v>
      </c>
      <c r="C237" t="s">
        <v>1108</v>
      </c>
    </row>
    <row r="238" spans="1:3">
      <c r="A238" t="str">
        <f>SubAssetsCurNonCur!D382</f>
        <v>ايرادات مستحقة متداولة</v>
      </c>
      <c r="B238" t="s">
        <v>938</v>
      </c>
      <c r="C238" t="s">
        <v>1109</v>
      </c>
    </row>
    <row r="239" spans="1:3">
      <c r="A239" t="str">
        <f>SubAssetsCurNonCur!D383</f>
        <v>دخل مستحق وغير مقبوض متداول</v>
      </c>
      <c r="B239" t="s">
        <v>938</v>
      </c>
      <c r="C239" t="s">
        <v>1110</v>
      </c>
    </row>
    <row r="240" spans="1:3">
      <c r="A240" t="str">
        <f>SubAssetsCurNonCur!D384</f>
        <v>عمولات مستحقة وغير مقبوضة متداولة</v>
      </c>
      <c r="B240" t="s">
        <v>938</v>
      </c>
      <c r="C240" t="s">
        <v>1111</v>
      </c>
    </row>
    <row r="241" spans="1:3">
      <c r="A241" t="str">
        <f>SubAssetsCurNonCur!D385</f>
        <v>ايراد فوائد مستحقة</v>
      </c>
      <c r="B241" t="s">
        <v>938</v>
      </c>
      <c r="C241" t="s">
        <v>1112</v>
      </c>
    </row>
    <row r="242" spans="1:3">
      <c r="A242" t="str">
        <f>SubAssetsCurNonCur!D386</f>
        <v>إيرادات مستحقة أخرى متداولة</v>
      </c>
      <c r="B242" t="s">
        <v>938</v>
      </c>
      <c r="C242" t="s">
        <v>1113</v>
      </c>
    </row>
    <row r="243" spans="1:3">
      <c r="A243" t="str">
        <f>SubAssetsCurNonCur!D387</f>
        <v>إجمالي الايرادات المستحقة  المتداولة</v>
      </c>
      <c r="B243" t="s">
        <v>938</v>
      </c>
      <c r="C243" t="s">
        <v>1114</v>
      </c>
    </row>
    <row r="244" spans="1:3">
      <c r="A244" t="str">
        <f>SubAssetsCurNonCur!D388</f>
        <v>موجودات اخرى متداولة، أخرى</v>
      </c>
      <c r="B244" t="s">
        <v>938</v>
      </c>
      <c r="C244" t="s">
        <v>1115</v>
      </c>
    </row>
    <row r="245" spans="1:3">
      <c r="A245" t="str">
        <f>SubAssetsCurNonCur!D389</f>
        <v>إجمالي الموجودات  المتداولة الاخرى</v>
      </c>
      <c r="B245" t="s">
        <v>938</v>
      </c>
      <c r="C245" t="s">
        <v>1116</v>
      </c>
    </row>
    <row r="246" spans="1:3">
      <c r="A246" t="str">
        <f>SubAssetsOrdOfLiq!D9</f>
        <v>الاستثمارات العقارية</v>
      </c>
      <c r="B246" t="s">
        <v>1117</v>
      </c>
      <c r="C246" t="s">
        <v>1118</v>
      </c>
    </row>
    <row r="247" spans="1:3">
      <c r="A247" t="str">
        <f>SubAssetsOrdOfLiq!E9</f>
        <v>الاستثمارات العقارية الجاهزة</v>
      </c>
      <c r="B247" t="s">
        <v>1117</v>
      </c>
      <c r="C247" t="s">
        <v>1119</v>
      </c>
    </row>
    <row r="248" spans="1:3">
      <c r="A248" t="str">
        <f>SubAssetsOrdOfLiq!G9</f>
        <v>الاستثمارات العقارية قيد الإنشاء أو التطوير</v>
      </c>
      <c r="B248" t="s">
        <v>1117</v>
      </c>
      <c r="C248" t="s">
        <v>1120</v>
      </c>
    </row>
    <row r="249" spans="1:3">
      <c r="A249" t="str">
        <f>SubAssetsOrdOfLiq!H9</f>
        <v>المجموع</v>
      </c>
      <c r="B249" t="s">
        <v>1117</v>
      </c>
      <c r="C249" t="s">
        <v>1121</v>
      </c>
    </row>
    <row r="250" spans="1:3">
      <c r="A250" t="str">
        <f>SubAssetsOrdOfLiq!E10</f>
        <v>اراضي</v>
      </c>
      <c r="B250" t="s">
        <v>1117</v>
      </c>
      <c r="C250" t="s">
        <v>1122</v>
      </c>
    </row>
    <row r="251" spans="1:3">
      <c r="A251" t="str">
        <f>SubAssetsOrdOfLiq!F10</f>
        <v>المباني</v>
      </c>
      <c r="B251" t="s">
        <v>1117</v>
      </c>
      <c r="C251" t="s">
        <v>1123</v>
      </c>
    </row>
    <row r="252" spans="1:3">
      <c r="A252" t="str">
        <f>SubAssetsOrdOfLiq!G10</f>
        <v>المباني</v>
      </c>
      <c r="B252" t="s">
        <v>1117</v>
      </c>
      <c r="C252" t="s">
        <v>1124</v>
      </c>
    </row>
    <row r="253" spans="1:3">
      <c r="A253" t="str">
        <f>SubAssetsOrdOfLiq!D16</f>
        <v xml:space="preserve">الكلفة </v>
      </c>
      <c r="B253" t="s">
        <v>1117</v>
      </c>
      <c r="C253" t="s">
        <v>1125</v>
      </c>
    </row>
    <row r="254" spans="1:3">
      <c r="A254" t="str">
        <f>SubAssetsOrdOfLiq!D17</f>
        <v>الرصيد في بداية الفترة</v>
      </c>
      <c r="B254" t="s">
        <v>1117</v>
      </c>
      <c r="C254" t="s">
        <v>1126</v>
      </c>
    </row>
    <row r="255" spans="1:3">
      <c r="A255" t="str">
        <f>SubAssetsOrdOfLiq!D18</f>
        <v>الاضافات</v>
      </c>
      <c r="B255" t="s">
        <v>1117</v>
      </c>
      <c r="C255" t="s">
        <v>1127</v>
      </c>
    </row>
    <row r="256" spans="1:3">
      <c r="A256" t="str">
        <f>SubAssetsOrdOfLiq!D19</f>
        <v>الاستبعادات</v>
      </c>
      <c r="B256" t="s">
        <v>1117</v>
      </c>
      <c r="C256" t="s">
        <v>1128</v>
      </c>
    </row>
    <row r="257" spans="1:3">
      <c r="A257" t="str">
        <f>SubAssetsOrdOfLiq!D20</f>
        <v>المحول من الممتلكات والآلات والمعدات</v>
      </c>
      <c r="B257" t="s">
        <v>1117</v>
      </c>
      <c r="C257" t="s">
        <v>1129</v>
      </c>
    </row>
    <row r="258" spans="1:3">
      <c r="A258" t="str">
        <f>SubAssetsOrdOfLiq!D21</f>
        <v>العقارات المعاد تصنيفها كمحتفظ بها للبيع</v>
      </c>
      <c r="B258" t="s">
        <v>1117</v>
      </c>
      <c r="C258" t="s">
        <v>1130</v>
      </c>
    </row>
    <row r="259" spans="1:3">
      <c r="A259" t="str">
        <f>SubAssetsOrdOfLiq!D22</f>
        <v>اخرى</v>
      </c>
      <c r="B259" t="s">
        <v>1117</v>
      </c>
      <c r="C259" t="s">
        <v>1131</v>
      </c>
    </row>
    <row r="260" spans="1:3">
      <c r="A260" t="str">
        <f>SubAssetsOrdOfLiq!D23</f>
        <v>الرصيد في نهاية الفترة</v>
      </c>
      <c r="B260" t="s">
        <v>1117</v>
      </c>
      <c r="C260" t="s">
        <v>1132</v>
      </c>
    </row>
    <row r="261" spans="1:3">
      <c r="A261" t="str">
        <f>SubAssetsOrdOfLiq!D24</f>
        <v>الاستهلاك المتراكم</v>
      </c>
      <c r="B261" t="s">
        <v>1117</v>
      </c>
      <c r="C261" t="s">
        <v>1133</v>
      </c>
    </row>
    <row r="262" spans="1:3">
      <c r="A262" t="str">
        <f>SubAssetsOrdOfLiq!D25</f>
        <v>الرصيد في بداية الفترة</v>
      </c>
      <c r="B262" t="s">
        <v>1117</v>
      </c>
      <c r="C262" t="s">
        <v>1134</v>
      </c>
    </row>
    <row r="263" spans="1:3">
      <c r="A263" t="str">
        <f>SubAssetsOrdOfLiq!D26</f>
        <v>الاضافات</v>
      </c>
      <c r="B263" t="s">
        <v>1117</v>
      </c>
      <c r="C263" t="s">
        <v>1135</v>
      </c>
    </row>
    <row r="264" spans="1:3">
      <c r="A264" t="str">
        <f>SubAssetsOrdOfLiq!D27</f>
        <v>الاستبعادات</v>
      </c>
      <c r="B264" t="s">
        <v>1117</v>
      </c>
      <c r="C264" t="s">
        <v>1136</v>
      </c>
    </row>
    <row r="265" spans="1:3">
      <c r="A265" t="str">
        <f>SubAssetsOrdOfLiq!D28</f>
        <v>المحول من الممتلكات والآلات والمعدات</v>
      </c>
      <c r="B265" t="s">
        <v>1117</v>
      </c>
      <c r="C265" t="s">
        <v>1137</v>
      </c>
    </row>
    <row r="266" spans="1:3">
      <c r="A266" t="str">
        <f>SubAssetsOrdOfLiq!D29</f>
        <v>العقارات المعاد تصنيفها كمحتفظ بها للبيع</v>
      </c>
      <c r="B266" t="s">
        <v>1117</v>
      </c>
      <c r="C266" t="s">
        <v>1138</v>
      </c>
    </row>
    <row r="267" spans="1:3">
      <c r="A267" t="str">
        <f>SubAssetsOrdOfLiq!D30</f>
        <v xml:space="preserve">خسائر تدني القيمة </v>
      </c>
      <c r="B267" t="s">
        <v>1117</v>
      </c>
      <c r="C267" t="s">
        <v>1139</v>
      </c>
    </row>
    <row r="268" spans="1:3">
      <c r="A268" t="str">
        <f>SubAssetsOrdOfLiq!D31</f>
        <v>اخرى</v>
      </c>
      <c r="B268" t="s">
        <v>1117</v>
      </c>
      <c r="C268" t="s">
        <v>1140</v>
      </c>
    </row>
    <row r="269" spans="1:3">
      <c r="A269" t="str">
        <f>SubAssetsOrdOfLiq!D32</f>
        <v>الرصيد في نهاية الفترة</v>
      </c>
      <c r="B269" t="s">
        <v>1117</v>
      </c>
      <c r="C269" t="s">
        <v>1141</v>
      </c>
    </row>
    <row r="270" spans="1:3">
      <c r="A270" t="str">
        <f>SubAssetsOrdOfLiq!D33</f>
        <v xml:space="preserve">دفعات مقدمة لشراء استثمارات عقارية </v>
      </c>
      <c r="B270" t="s">
        <v>1117</v>
      </c>
      <c r="C270" t="s">
        <v>1142</v>
      </c>
    </row>
    <row r="271" spans="1:3">
      <c r="A271" t="str">
        <f>SubAssetsOrdOfLiq!D34</f>
        <v>صافي القيمة الدفترية في نهاية الفترة</v>
      </c>
      <c r="B271" t="s">
        <v>1117</v>
      </c>
      <c r="C271" t="s">
        <v>1143</v>
      </c>
    </row>
    <row r="272" spans="1:3">
      <c r="A272" t="str">
        <f>SubAssetsOrdOfLiq!D79</f>
        <v>تفاصيل</v>
      </c>
      <c r="B272" t="s">
        <v>1117</v>
      </c>
      <c r="C272" t="s">
        <v>1144</v>
      </c>
    </row>
    <row r="273" spans="1:3">
      <c r="A273" t="str">
        <f>SubAssetsOrdOfLiq!E79</f>
        <v>قيمة</v>
      </c>
      <c r="B273" t="s">
        <v>1117</v>
      </c>
      <c r="C273" t="s">
        <v>1145</v>
      </c>
    </row>
    <row r="274" spans="1:3">
      <c r="A274" t="str">
        <f>SubAssetsOrdOfLiq!D86</f>
        <v>الاستثمارات في الشركات التابعة والمشاريع المشتركة والشركات الحليفة</v>
      </c>
      <c r="B274" t="s">
        <v>1117</v>
      </c>
      <c r="C274" t="s">
        <v>1146</v>
      </c>
    </row>
    <row r="275" spans="1:3">
      <c r="A275" t="str">
        <f>SubAssetsOrdOfLiq!D87</f>
        <v>الاستثمارات في الشركات التابعة</v>
      </c>
      <c r="B275" t="s">
        <v>1117</v>
      </c>
      <c r="C275" t="s">
        <v>1147</v>
      </c>
    </row>
    <row r="276" spans="1:3">
      <c r="A276" t="str">
        <f>SubAssetsOrdOfLiq!D88</f>
        <v>الاستثمارات في المشاريع المشتركة</v>
      </c>
      <c r="B276" t="s">
        <v>1117</v>
      </c>
      <c r="C276" t="s">
        <v>1148</v>
      </c>
    </row>
    <row r="277" spans="1:3">
      <c r="A277" t="str">
        <f>SubAssetsOrdOfLiq!D89</f>
        <v>الاستثمارات في الشركات الحليفة</v>
      </c>
      <c r="B277" t="s">
        <v>1117</v>
      </c>
      <c r="C277" t="s">
        <v>1149</v>
      </c>
    </row>
    <row r="278" spans="1:3">
      <c r="A278" t="str">
        <f>SubAssetsOrdOfLiq!D90</f>
        <v>تدني القيمة</v>
      </c>
      <c r="B278" t="s">
        <v>1117</v>
      </c>
      <c r="C278" t="s">
        <v>1150</v>
      </c>
    </row>
    <row r="279" spans="1:3">
      <c r="A279" t="str">
        <f>SubAssetsOrdOfLiq!D91</f>
        <v>الإستثمارات في الشركات التابعة والمشاريع المشتركة والشركات الحليفة</v>
      </c>
      <c r="B279" t="s">
        <v>1117</v>
      </c>
      <c r="C279" t="s">
        <v>1151</v>
      </c>
    </row>
    <row r="280" spans="1:3">
      <c r="A280" t="str">
        <f>SubAssetsOrdOfLiq!D101</f>
        <v>تفاصيل</v>
      </c>
      <c r="B280" t="s">
        <v>1117</v>
      </c>
      <c r="C280" t="s">
        <v>1152</v>
      </c>
    </row>
    <row r="281" spans="1:3">
      <c r="A281" t="str">
        <f>SubAssetsOrdOfLiq!E101</f>
        <v>قيمة</v>
      </c>
      <c r="B281" t="s">
        <v>1117</v>
      </c>
      <c r="C281" t="s">
        <v>1153</v>
      </c>
    </row>
    <row r="282" spans="1:3">
      <c r="A282" t="str">
        <f>SubAssetsOrdOfLiq!D108</f>
        <v>اوراق قبض، بالصافي</v>
      </c>
      <c r="B282" t="s">
        <v>1117</v>
      </c>
      <c r="C282" t="s">
        <v>1154</v>
      </c>
    </row>
    <row r="283" spans="1:3">
      <c r="A283" t="str">
        <f>SubAssetsOrdOfLiq!D109</f>
        <v>اوراق قبض</v>
      </c>
      <c r="B283" t="s">
        <v>1117</v>
      </c>
      <c r="C283" t="s">
        <v>1155</v>
      </c>
    </row>
    <row r="284" spans="1:3">
      <c r="A284" t="str">
        <f>SubAssetsOrdOfLiq!D110</f>
        <v>مخصص تدني اوراق قبض</v>
      </c>
      <c r="B284" t="s">
        <v>1117</v>
      </c>
      <c r="C284" t="s">
        <v>1156</v>
      </c>
    </row>
    <row r="285" spans="1:3">
      <c r="A285" t="str">
        <f>SubAssetsOrdOfLiq!D111</f>
        <v>اوراق قبض، بالصافي</v>
      </c>
      <c r="B285" t="s">
        <v>1117</v>
      </c>
      <c r="C285" t="s">
        <v>1157</v>
      </c>
    </row>
    <row r="286" spans="1:3">
      <c r="A286" t="str">
        <f>SubAssetsOrdOfLiq!D121</f>
        <v>تفاصيل</v>
      </c>
      <c r="B286" t="s">
        <v>1117</v>
      </c>
      <c r="C286" t="s">
        <v>1158</v>
      </c>
    </row>
    <row r="287" spans="1:3">
      <c r="A287" t="str">
        <f>SubAssetsOrdOfLiq!E121</f>
        <v>قيمة</v>
      </c>
      <c r="B287" t="s">
        <v>1117</v>
      </c>
      <c r="C287" t="s">
        <v>1159</v>
      </c>
    </row>
    <row r="288" spans="1:3">
      <c r="A288" t="str">
        <f>SubAssetsOrdOfLiq!D128</f>
        <v>ذمم مدينة من انشطة التمويل</v>
      </c>
      <c r="B288" t="s">
        <v>1117</v>
      </c>
      <c r="C288" t="s">
        <v>1160</v>
      </c>
    </row>
    <row r="289" spans="1:3">
      <c r="A289" t="str">
        <f>SubAssetsOrdOfLiq!D129</f>
        <v>تمويلات المرابحة</v>
      </c>
      <c r="B289" t="s">
        <v>1117</v>
      </c>
      <c r="C289" t="s">
        <v>1161</v>
      </c>
    </row>
    <row r="290" spans="1:3">
      <c r="A290" t="str">
        <f>SubAssetsOrdOfLiq!D130</f>
        <v>تمويلات الاستصناع</v>
      </c>
      <c r="B290" t="s">
        <v>1117</v>
      </c>
      <c r="C290" t="s">
        <v>1162</v>
      </c>
    </row>
    <row r="291" spans="1:3">
      <c r="A291" t="str">
        <f>SubAssetsOrdOfLiq!D131</f>
        <v>تمويلات البيع الاجل</v>
      </c>
      <c r="B291" t="s">
        <v>1117</v>
      </c>
      <c r="C291" t="s">
        <v>1163</v>
      </c>
    </row>
    <row r="292" spans="1:3">
      <c r="A292" t="str">
        <f>SubAssetsOrdOfLiq!D132</f>
        <v>تمويل الشركة الحليفة</v>
      </c>
      <c r="B292" t="s">
        <v>1117</v>
      </c>
      <c r="C292" t="s">
        <v>1164</v>
      </c>
    </row>
    <row r="293" spans="1:3">
      <c r="A293" t="str">
        <f>SubAssetsOrdOfLiq!D133</f>
        <v>تمويلات اخرى</v>
      </c>
      <c r="B293" t="s">
        <v>1117</v>
      </c>
      <c r="C293" t="s">
        <v>1165</v>
      </c>
    </row>
    <row r="294" spans="1:3">
      <c r="A294" t="str">
        <f>SubAssetsOrdOfLiq!D134</f>
        <v xml:space="preserve">اجمالي ذمم التمويل  </v>
      </c>
      <c r="B294" t="s">
        <v>1117</v>
      </c>
      <c r="C294" t="s">
        <v>1166</v>
      </c>
    </row>
    <row r="295" spans="1:3">
      <c r="A295" t="str">
        <f>SubAssetsOrdOfLiq!D135</f>
        <v>ايرادات مؤجلة على عقود التمويل</v>
      </c>
      <c r="B295" t="s">
        <v>1117</v>
      </c>
      <c r="C295" t="s">
        <v>1167</v>
      </c>
    </row>
    <row r="296" spans="1:3">
      <c r="A296" t="str">
        <f>SubAssetsOrdOfLiq!D136</f>
        <v>مخصص تدني</v>
      </c>
      <c r="B296" t="s">
        <v>1117</v>
      </c>
      <c r="C296" t="s">
        <v>1168</v>
      </c>
    </row>
    <row r="297" spans="1:3">
      <c r="A297" t="str">
        <f>SubAssetsOrdOfLiq!D137</f>
        <v>ايرادات معلقة</v>
      </c>
      <c r="B297" t="s">
        <v>1117</v>
      </c>
      <c r="C297" t="s">
        <v>1169</v>
      </c>
    </row>
    <row r="298" spans="1:3">
      <c r="A298" t="str">
        <f>SubAssetsOrdOfLiq!D138</f>
        <v>الذمم المدينة من انشطة التمويل، بالصافي</v>
      </c>
      <c r="B298" t="s">
        <v>1117</v>
      </c>
      <c r="C298" t="s">
        <v>1170</v>
      </c>
    </row>
    <row r="299" spans="1:3">
      <c r="A299" t="str">
        <f>SubAssetsOrdOfLiq!D148</f>
        <v>تفاصيل</v>
      </c>
      <c r="B299" t="s">
        <v>1117</v>
      </c>
      <c r="C299" t="s">
        <v>1171</v>
      </c>
    </row>
    <row r="300" spans="1:3">
      <c r="A300" t="str">
        <f>SubAssetsOrdOfLiq!E148</f>
        <v>قيمة</v>
      </c>
      <c r="B300" t="s">
        <v>1117</v>
      </c>
      <c r="C300" t="s">
        <v>1172</v>
      </c>
    </row>
    <row r="301" spans="1:3">
      <c r="A301" t="str">
        <f>SubAssetsOrdOfLiq!D155</f>
        <v>قروض اعادة التمويل الرهن العقاري</v>
      </c>
      <c r="B301" t="s">
        <v>1117</v>
      </c>
      <c r="C301" t="s">
        <v>1173</v>
      </c>
    </row>
    <row r="302" spans="1:3">
      <c r="A302" t="str">
        <f>SubAssetsOrdOfLiq!D156</f>
        <v>رصيد بداية الفترة</v>
      </c>
      <c r="B302" t="s">
        <v>1117</v>
      </c>
      <c r="C302" t="s">
        <v>1174</v>
      </c>
    </row>
    <row r="303" spans="1:3">
      <c r="A303" t="str">
        <f>SubAssetsOrdOfLiq!D157</f>
        <v>القروض الممنوحة</v>
      </c>
      <c r="B303" t="s">
        <v>1117</v>
      </c>
      <c r="C303" t="s">
        <v>1175</v>
      </c>
    </row>
    <row r="304" spans="1:3">
      <c r="A304" t="str">
        <f>SubAssetsOrdOfLiq!D158</f>
        <v>القروض المدفوعة</v>
      </c>
      <c r="B304" t="s">
        <v>1117</v>
      </c>
      <c r="C304" t="s">
        <v>1176</v>
      </c>
    </row>
    <row r="305" spans="1:3">
      <c r="A305" t="str">
        <f>SubAssetsOrdOfLiq!D159</f>
        <v>الزيادة والنقصان خلال العام</v>
      </c>
      <c r="B305" t="s">
        <v>1117</v>
      </c>
      <c r="C305" t="s">
        <v>1177</v>
      </c>
    </row>
    <row r="306" spans="1:3">
      <c r="A306" t="str">
        <f>SubAssetsOrdOfLiq!D160</f>
        <v>رصيد نهاية الفترة</v>
      </c>
      <c r="B306" t="s">
        <v>1117</v>
      </c>
      <c r="C306" t="s">
        <v>1178</v>
      </c>
    </row>
    <row r="307" spans="1:3">
      <c r="A307" t="str">
        <f>SubAssetsOrdOfLiq!D170</f>
        <v>تفاصيل</v>
      </c>
      <c r="B307" t="s">
        <v>1117</v>
      </c>
      <c r="C307" t="s">
        <v>1179</v>
      </c>
    </row>
    <row r="308" spans="1:3">
      <c r="A308" t="str">
        <f>SubAssetsOrdOfLiq!E170</f>
        <v>قيمة</v>
      </c>
      <c r="B308" t="s">
        <v>1117</v>
      </c>
      <c r="C308" t="s">
        <v>1180</v>
      </c>
    </row>
    <row r="309" spans="1:3">
      <c r="A309" t="str">
        <f>SubAssetsOrdOfLiq!D177</f>
        <v xml:space="preserve">الذمم التجارية والذمم الاخرى المدينة </v>
      </c>
      <c r="B309" t="s">
        <v>1117</v>
      </c>
      <c r="C309" t="s">
        <v>1181</v>
      </c>
    </row>
    <row r="310" spans="1:3">
      <c r="A310" t="str">
        <f>SubAssetsOrdOfLiq!D178</f>
        <v>ذمم مدينة تجارية</v>
      </c>
      <c r="B310" t="s">
        <v>1117</v>
      </c>
      <c r="C310" t="s">
        <v>1182</v>
      </c>
    </row>
    <row r="311" spans="1:3">
      <c r="A311" t="str">
        <f>SubAssetsOrdOfLiq!D179</f>
        <v>ذمم عملاء شركات الوساطة</v>
      </c>
      <c r="B311" t="s">
        <v>1117</v>
      </c>
      <c r="C311" t="s">
        <v>1183</v>
      </c>
    </row>
    <row r="312" spans="1:3">
      <c r="A312" t="str">
        <f>SubAssetsOrdOfLiq!D180</f>
        <v xml:space="preserve">ذمة ماستر كارد العالمية مقابل ذمم حملة البطاقات </v>
      </c>
      <c r="B312" t="s">
        <v>1117</v>
      </c>
      <c r="C312" t="s">
        <v>1184</v>
      </c>
    </row>
    <row r="313" spans="1:3">
      <c r="A313" t="str">
        <f>SubAssetsOrdOfLiq!D181</f>
        <v xml:space="preserve">ذمة ماستر كارد العالمية مقابل الكفالة المصدرة </v>
      </c>
      <c r="B313" t="s">
        <v>1117</v>
      </c>
      <c r="C313" t="s">
        <v>1185</v>
      </c>
    </row>
    <row r="314" spans="1:3">
      <c r="A314" t="str">
        <f>SubAssetsOrdOfLiq!D182</f>
        <v xml:space="preserve">ذمم بطاقات ائتمانية   </v>
      </c>
      <c r="B314" t="s">
        <v>1117</v>
      </c>
      <c r="C314" t="s">
        <v>1186</v>
      </c>
    </row>
    <row r="315" spans="1:3">
      <c r="A315" t="str">
        <f>SubAssetsOrdOfLiq!D183</f>
        <v>ذمم عملاء محافظ استثمارية</v>
      </c>
      <c r="B315" t="s">
        <v>1117</v>
      </c>
      <c r="C315" t="s">
        <v>1187</v>
      </c>
    </row>
    <row r="316" spans="1:3">
      <c r="A316" t="str">
        <f>SubAssetsOrdOfLiq!D184</f>
        <v>ذمم شركات الوساطة</v>
      </c>
      <c r="B316" t="s">
        <v>1117</v>
      </c>
      <c r="C316" t="s">
        <v>1188</v>
      </c>
    </row>
    <row r="317" spans="1:3">
      <c r="A317" t="str">
        <f>SubAssetsOrdOfLiq!D185</f>
        <v>تأمينات كفالات</v>
      </c>
      <c r="B317" t="s">
        <v>1117</v>
      </c>
      <c r="C317" t="s">
        <v>1189</v>
      </c>
    </row>
    <row r="318" spans="1:3">
      <c r="A318" t="str">
        <f>SubAssetsOrdOfLiq!D186</f>
        <v xml:space="preserve">فوائد مستحقة وغير مقبوضة </v>
      </c>
      <c r="B318" t="s">
        <v>1117</v>
      </c>
      <c r="C318" t="s">
        <v>1190</v>
      </c>
    </row>
    <row r="319" spans="1:3">
      <c r="A319" t="str">
        <f>SubAssetsOrdOfLiq!D187</f>
        <v>امانات مستردة</v>
      </c>
      <c r="B319" t="s">
        <v>1117</v>
      </c>
      <c r="C319" t="s">
        <v>1191</v>
      </c>
    </row>
    <row r="320" spans="1:3">
      <c r="A320" t="str">
        <f>SubAssetsOrdOfLiq!D188</f>
        <v>قروض وسلف للموظفين</v>
      </c>
      <c r="B320" t="s">
        <v>1117</v>
      </c>
      <c r="C320" t="s">
        <v>1192</v>
      </c>
    </row>
    <row r="321" spans="1:3">
      <c r="A321" t="str">
        <f>SubAssetsOrdOfLiq!D189</f>
        <v>الذمم المدينة من بيع العقارات</v>
      </c>
      <c r="B321" t="s">
        <v>1117</v>
      </c>
      <c r="C321" t="s">
        <v>1193</v>
      </c>
    </row>
    <row r="322" spans="1:3">
      <c r="A322" t="str">
        <f>SubAssetsOrdOfLiq!D190</f>
        <v>الذمم المدينة من إيجار العقارات</v>
      </c>
      <c r="B322" t="s">
        <v>1117</v>
      </c>
      <c r="C322" t="s">
        <v>1194</v>
      </c>
    </row>
    <row r="323" spans="1:3">
      <c r="A323" t="str">
        <f>SubAssetsOrdOfLiq!D191</f>
        <v>الذمم المدينة الاخرى</v>
      </c>
      <c r="B323" t="s">
        <v>1117</v>
      </c>
      <c r="C323" t="s">
        <v>1195</v>
      </c>
    </row>
    <row r="324" spans="1:3">
      <c r="A324" t="str">
        <f>SubAssetsOrdOfLiq!D192</f>
        <v xml:space="preserve">مخصص الديون المشكوك في تحصيلها </v>
      </c>
      <c r="B324" t="s">
        <v>1117</v>
      </c>
      <c r="C324" t="s">
        <v>1196</v>
      </c>
    </row>
    <row r="325" spans="1:3">
      <c r="A325" t="str">
        <f>SubAssetsOrdOfLiq!D193</f>
        <v>إجمالي الذمم التجارية والذمم الأخرى المدينة</v>
      </c>
      <c r="B325" t="s">
        <v>1117</v>
      </c>
      <c r="C325" t="s">
        <v>1197</v>
      </c>
    </row>
    <row r="326" spans="1:3">
      <c r="A326" t="str">
        <f>SubAssetsOrdOfLiq!D203</f>
        <v>تفاصيل</v>
      </c>
      <c r="B326" t="s">
        <v>1117</v>
      </c>
      <c r="C326" t="s">
        <v>1198</v>
      </c>
    </row>
    <row r="327" spans="1:3">
      <c r="A327" t="str">
        <f>SubAssetsOrdOfLiq!E203</f>
        <v>قيمة</v>
      </c>
      <c r="B327" t="s">
        <v>1117</v>
      </c>
      <c r="C327" t="s">
        <v>1199</v>
      </c>
    </row>
    <row r="328" spans="1:3">
      <c r="A328" t="str">
        <f>SubAssetsOrdOfLiq!D210</f>
        <v>ذمم عملاء الوساطة المدينة</v>
      </c>
      <c r="B328" t="s">
        <v>1117</v>
      </c>
      <c r="C328" t="s">
        <v>1200</v>
      </c>
    </row>
    <row r="329" spans="1:3">
      <c r="A329" t="str">
        <f>SubAssetsOrdOfLiq!D211</f>
        <v>ذمم عملاء وساطة - نقدا</v>
      </c>
      <c r="B329" t="s">
        <v>1117</v>
      </c>
      <c r="C329" t="s">
        <v>1201</v>
      </c>
    </row>
    <row r="330" spans="1:3">
      <c r="A330" t="str">
        <f>SubAssetsOrdOfLiq!D212</f>
        <v>ذمم عملاء وساطة - هامش</v>
      </c>
      <c r="B330" t="s">
        <v>1117</v>
      </c>
      <c r="C330" t="s">
        <v>1202</v>
      </c>
    </row>
    <row r="331" spans="1:3">
      <c r="A331" t="str">
        <f>SubAssetsOrdOfLiq!D213</f>
        <v>ذمم عملاء وساطة - اخرى</v>
      </c>
      <c r="B331" t="s">
        <v>1117</v>
      </c>
      <c r="C331" t="s">
        <v>1203</v>
      </c>
    </row>
    <row r="332" spans="1:3">
      <c r="A332" t="str">
        <f>SubAssetsOrdOfLiq!D214</f>
        <v>ذمم شركات الوساطة على الموظفين</v>
      </c>
      <c r="B332" t="s">
        <v>1117</v>
      </c>
      <c r="C332" t="s">
        <v>1204</v>
      </c>
    </row>
    <row r="333" spans="1:3">
      <c r="A333" t="str">
        <f>SubAssetsOrdOfLiq!D215</f>
        <v>ذمم شركات الوساطة على جهات ذوي علاقة - نقدي</v>
      </c>
      <c r="B333" t="s">
        <v>1117</v>
      </c>
      <c r="C333" t="s">
        <v>1205</v>
      </c>
    </row>
    <row r="334" spans="1:3">
      <c r="A334" t="str">
        <f>SubAssetsOrdOfLiq!D216</f>
        <v>ذمم شركات الوساطة على جهات ذوي علاقة - هامش</v>
      </c>
      <c r="B334" t="s">
        <v>1117</v>
      </c>
      <c r="C334" t="s">
        <v>1206</v>
      </c>
    </row>
    <row r="335" spans="1:3">
      <c r="A335" t="str">
        <f>SubAssetsOrdOfLiq!D217</f>
        <v>إجمالي ذمم عملاء الوساطة المدينة</v>
      </c>
      <c r="B335" t="s">
        <v>1117</v>
      </c>
      <c r="C335" t="s">
        <v>1207</v>
      </c>
    </row>
    <row r="336" spans="1:3">
      <c r="A336" t="str">
        <f>SubAssetsOrdOfLiq!D218</f>
        <v>مخصص الديون المشكوك في تحصيلها</v>
      </c>
      <c r="B336" t="s">
        <v>1117</v>
      </c>
      <c r="C336" t="s">
        <v>1208</v>
      </c>
    </row>
    <row r="337" spans="1:3">
      <c r="A337" t="str">
        <f>SubAssetsOrdOfLiq!D219</f>
        <v>فوائد معلقة</v>
      </c>
      <c r="B337" t="s">
        <v>1117</v>
      </c>
      <c r="C337" t="s">
        <v>1209</v>
      </c>
    </row>
    <row r="338" spans="1:3">
      <c r="A338" t="str">
        <f>SubAssetsOrdOfLiq!D220</f>
        <v>ذمم عملاء شركات الوساطة، بالصافي</v>
      </c>
      <c r="B338" t="s">
        <v>1117</v>
      </c>
      <c r="C338" t="s">
        <v>1210</v>
      </c>
    </row>
    <row r="339" spans="1:3">
      <c r="A339" t="str">
        <f>SubAssetsOrdOfLiq!D230</f>
        <v>تفاصيل</v>
      </c>
      <c r="B339" t="s">
        <v>1117</v>
      </c>
      <c r="C339" t="s">
        <v>1211</v>
      </c>
    </row>
    <row r="340" spans="1:3">
      <c r="A340" t="str">
        <f>SubAssetsOrdOfLiq!E230</f>
        <v>قيمة</v>
      </c>
      <c r="B340" t="s">
        <v>1117</v>
      </c>
      <c r="C340" t="s">
        <v>1212</v>
      </c>
    </row>
    <row r="341" spans="1:3">
      <c r="A341" t="str">
        <f>SubAssetsOrdOfLiq!D237</f>
        <v>الحركات على مخصص الذمم المشكوك في تحصيلها، ذمم عملاء شركات الوساطة والذمم الاخرى</v>
      </c>
      <c r="B341" t="s">
        <v>1117</v>
      </c>
      <c r="C341" t="s">
        <v>1213</v>
      </c>
    </row>
    <row r="342" spans="1:3">
      <c r="A342" t="str">
        <f>SubAssetsOrdOfLiq!D238</f>
        <v>رصيد بداية الفترة</v>
      </c>
      <c r="B342" t="s">
        <v>1117</v>
      </c>
      <c r="C342" t="s">
        <v>1214</v>
      </c>
    </row>
    <row r="343" spans="1:3">
      <c r="A343" t="str">
        <f>SubAssetsOrdOfLiq!D239</f>
        <v>الاضافات</v>
      </c>
      <c r="B343" t="s">
        <v>1117</v>
      </c>
      <c r="C343" t="s">
        <v>1215</v>
      </c>
    </row>
    <row r="344" spans="1:3">
      <c r="A344" t="str">
        <f>SubAssetsOrdOfLiq!D240</f>
        <v>الاستبعادات</v>
      </c>
      <c r="B344" t="s">
        <v>1117</v>
      </c>
      <c r="C344" t="s">
        <v>1216</v>
      </c>
    </row>
    <row r="345" spans="1:3">
      <c r="A345" t="str">
        <f>SubAssetsOrdOfLiq!D241</f>
        <v>تعديلات أخرى</v>
      </c>
      <c r="B345" t="s">
        <v>1117</v>
      </c>
      <c r="C345" t="s">
        <v>1217</v>
      </c>
    </row>
    <row r="346" spans="1:3">
      <c r="A346" t="str">
        <f>SubAssetsOrdOfLiq!D242</f>
        <v>رصيد نهاية الفترة</v>
      </c>
      <c r="B346" t="s">
        <v>1117</v>
      </c>
      <c r="C346" t="s">
        <v>1218</v>
      </c>
    </row>
    <row r="347" spans="1:3">
      <c r="A347" t="str">
        <f>SubAssetsOrdOfLiq!D252</f>
        <v>تفاصيل</v>
      </c>
      <c r="B347" t="s">
        <v>1117</v>
      </c>
      <c r="C347" t="s">
        <v>1219</v>
      </c>
    </row>
    <row r="348" spans="1:3">
      <c r="A348" t="str">
        <f>SubAssetsOrdOfLiq!E252</f>
        <v>قيمة</v>
      </c>
      <c r="B348" t="s">
        <v>1117</v>
      </c>
      <c r="C348" t="s">
        <v>1220</v>
      </c>
    </row>
    <row r="349" spans="1:3">
      <c r="A349" t="str">
        <f>SubAssetsOrdOfLiq!D259</f>
        <v xml:space="preserve">تحليل اعمار ذمم عملاء شركات الوساطة والذمم الاخرى المدينة </v>
      </c>
      <c r="B349" t="s">
        <v>1117</v>
      </c>
      <c r="C349" t="s">
        <v>1221</v>
      </c>
    </row>
    <row r="350" spans="1:3">
      <c r="A350" t="str">
        <f>SubAssetsOrdOfLiq!D260</f>
        <v>أقل من 30 يوم</v>
      </c>
      <c r="B350" t="s">
        <v>1117</v>
      </c>
      <c r="C350" t="s">
        <v>1222</v>
      </c>
    </row>
    <row r="351" spans="1:3">
      <c r="A351" t="str">
        <f>SubAssetsOrdOfLiq!D261</f>
        <v>من 31 - 60 يوم</v>
      </c>
      <c r="B351" t="s">
        <v>1117</v>
      </c>
      <c r="C351" t="s">
        <v>1223</v>
      </c>
    </row>
    <row r="352" spans="1:3">
      <c r="A352" t="str">
        <f>SubAssetsOrdOfLiq!D262</f>
        <v>من 61- 90 يوم</v>
      </c>
      <c r="B352" t="s">
        <v>1117</v>
      </c>
      <c r="C352" t="s">
        <v>1224</v>
      </c>
    </row>
    <row r="353" spans="1:3">
      <c r="A353" t="str">
        <f>SubAssetsOrdOfLiq!D263</f>
        <v>من 91- 180 يوم</v>
      </c>
      <c r="B353" t="s">
        <v>1117</v>
      </c>
      <c r="C353" t="s">
        <v>1225</v>
      </c>
    </row>
    <row r="354" spans="1:3">
      <c r="A354" t="str">
        <f>SubAssetsOrdOfLiq!D264</f>
        <v>أكثر من 180 يوم</v>
      </c>
      <c r="B354" t="s">
        <v>1117</v>
      </c>
      <c r="C354" t="s">
        <v>1226</v>
      </c>
    </row>
    <row r="355" spans="1:3">
      <c r="A355" t="str">
        <f>SubAssetsOrdOfLiq!D265</f>
        <v>ذمم عملاء شركات الوساطة والذمم الاخرى</v>
      </c>
      <c r="B355" t="s">
        <v>1117</v>
      </c>
      <c r="C355" t="s">
        <v>1227</v>
      </c>
    </row>
    <row r="356" spans="1:3">
      <c r="A356" t="str">
        <f>SubAssetsOrdOfLiq!D275</f>
        <v>تفاصيل</v>
      </c>
      <c r="B356" t="s">
        <v>1117</v>
      </c>
      <c r="C356" t="s">
        <v>1228</v>
      </c>
    </row>
    <row r="357" spans="1:3">
      <c r="A357" t="str">
        <f>SubAssetsOrdOfLiq!E275</f>
        <v>قيمة</v>
      </c>
      <c r="B357" t="s">
        <v>1117</v>
      </c>
      <c r="C357" t="s">
        <v>1229</v>
      </c>
    </row>
    <row r="358" spans="1:3">
      <c r="A358" t="str">
        <f>SubAssetsOrdOfLiq!D282</f>
        <v xml:space="preserve">النقد في الصندوق ولدى البنوك </v>
      </c>
      <c r="B358" t="s">
        <v>1117</v>
      </c>
      <c r="C358" t="s">
        <v>1230</v>
      </c>
    </row>
    <row r="359" spans="1:3">
      <c r="A359" t="str">
        <f>SubAssetsOrdOfLiq!D283</f>
        <v>نقد</v>
      </c>
      <c r="B359" t="s">
        <v>1117</v>
      </c>
      <c r="C359" t="s">
        <v>1231</v>
      </c>
    </row>
    <row r="360" spans="1:3">
      <c r="A360" t="str">
        <f>SubAssetsOrdOfLiq!D284</f>
        <v>النقد في الصندوق</v>
      </c>
      <c r="B360" t="s">
        <v>1117</v>
      </c>
      <c r="C360" t="s">
        <v>1232</v>
      </c>
    </row>
    <row r="361" spans="1:3">
      <c r="A361" t="str">
        <f>SubAssetsOrdOfLiq!D285</f>
        <v xml:space="preserve"> حسابات جارية لدى البنوك (بالدينار الاردني)</v>
      </c>
      <c r="B361" t="s">
        <v>1117</v>
      </c>
      <c r="C361" t="s">
        <v>1233</v>
      </c>
    </row>
    <row r="362" spans="1:3">
      <c r="A362" t="str">
        <f>SubAssetsOrdOfLiq!D286</f>
        <v xml:space="preserve"> حسابات جارية لدى البنوك (بالعملات الاجنبية)</v>
      </c>
      <c r="B362" t="s">
        <v>1117</v>
      </c>
      <c r="C362" t="s">
        <v>1234</v>
      </c>
    </row>
    <row r="363" spans="1:3">
      <c r="A363" t="str">
        <f>SubAssetsOrdOfLiq!D287</f>
        <v xml:space="preserve"> حسابات جارية لدى بنوك اسلامية (بالدينار الاردني)</v>
      </c>
      <c r="B363" t="s">
        <v>1117</v>
      </c>
      <c r="C363" t="s">
        <v>1235</v>
      </c>
    </row>
    <row r="364" spans="1:3">
      <c r="A364" t="str">
        <f>SubAssetsOrdOfLiq!D288</f>
        <v>الأرصدة لدى البنوك - الحسابات المتداولة</v>
      </c>
      <c r="B364" t="s">
        <v>1117</v>
      </c>
      <c r="C364" t="s">
        <v>1236</v>
      </c>
    </row>
    <row r="365" spans="1:3">
      <c r="A365" t="str">
        <f>SubAssetsOrdOfLiq!D289</f>
        <v>سلف وعهد</v>
      </c>
      <c r="B365" t="s">
        <v>1117</v>
      </c>
      <c r="C365" t="s">
        <v>1237</v>
      </c>
    </row>
    <row r="366" spans="1:3">
      <c r="A366" t="str">
        <f>SubAssetsOrdOfLiq!D290</f>
        <v>ودائع لاجل</v>
      </c>
      <c r="B366" t="s">
        <v>1117</v>
      </c>
      <c r="C366" t="s">
        <v>1238</v>
      </c>
    </row>
    <row r="367" spans="1:3">
      <c r="A367" t="str">
        <f>SubAssetsOrdOfLiq!D291</f>
        <v>الأرصدة لدى البنوك - حسابات متداولة للعملاء</v>
      </c>
      <c r="B367" t="s">
        <v>1117</v>
      </c>
      <c r="C367" t="s">
        <v>1239</v>
      </c>
    </row>
    <row r="368" spans="1:3">
      <c r="A368" t="str">
        <f>SubAssetsOrdOfLiq!D292</f>
        <v>إجمالي النقد</v>
      </c>
      <c r="B368" t="s">
        <v>1117</v>
      </c>
      <c r="C368" t="s">
        <v>1240</v>
      </c>
    </row>
    <row r="369" spans="1:3">
      <c r="A369" t="str">
        <f>SubAssetsOrdOfLiq!D293</f>
        <v>النقد المعادل</v>
      </c>
      <c r="B369" t="s">
        <v>1117</v>
      </c>
      <c r="C369" t="s">
        <v>1241</v>
      </c>
    </row>
    <row r="370" spans="1:3">
      <c r="A370" t="str">
        <f>SubAssetsOrdOfLiq!D294</f>
        <v>الودائع قصيرة الأجل، المصنفة على أنها نقد معادل</v>
      </c>
      <c r="B370" t="s">
        <v>1117</v>
      </c>
      <c r="C370" t="s">
        <v>1242</v>
      </c>
    </row>
    <row r="371" spans="1:3">
      <c r="A371" t="str">
        <f>SubAssetsOrdOfLiq!D295</f>
        <v>وديعة لدى بنوك اسلامية</v>
      </c>
      <c r="B371" t="s">
        <v>1117</v>
      </c>
      <c r="C371" t="s">
        <v>1243</v>
      </c>
    </row>
    <row r="372" spans="1:3">
      <c r="A372" t="str">
        <f>SubAssetsOrdOfLiq!D296</f>
        <v>نقد مقيد التصرف به</v>
      </c>
      <c r="B372" t="s">
        <v>1117</v>
      </c>
      <c r="C372" t="s">
        <v>1244</v>
      </c>
    </row>
    <row r="373" spans="1:3">
      <c r="A373" t="str">
        <f>SubAssetsOrdOfLiq!D297</f>
        <v>ارصدة بنكية محتجزة</v>
      </c>
      <c r="B373" t="s">
        <v>1117</v>
      </c>
      <c r="C373" t="s">
        <v>1245</v>
      </c>
    </row>
    <row r="374" spans="1:3">
      <c r="A374" t="str">
        <f>SubAssetsOrdOfLiq!D298</f>
        <v>الاستثمارات قصيرة الأجل، المصنفة على أنها نقد معادل</v>
      </c>
      <c r="B374" t="s">
        <v>1117</v>
      </c>
      <c r="C374" t="s">
        <v>1246</v>
      </c>
    </row>
    <row r="375" spans="1:3">
      <c r="A375" t="str">
        <f>SubAssetsOrdOfLiq!D299</f>
        <v>الترتيبات المصرفية الأخرى، المصنفة على أنها نقد معادل</v>
      </c>
      <c r="B375" t="s">
        <v>1117</v>
      </c>
      <c r="C375" t="s">
        <v>1247</v>
      </c>
    </row>
    <row r="376" spans="1:3">
      <c r="A376" t="str">
        <f>SubAssetsOrdOfLiq!D300</f>
        <v>إجمالي النقد المعادل</v>
      </c>
      <c r="B376" t="s">
        <v>1117</v>
      </c>
      <c r="C376" t="s">
        <v>1248</v>
      </c>
    </row>
    <row r="377" spans="1:3">
      <c r="A377" t="str">
        <f>SubAssetsOrdOfLiq!D301</f>
        <v>النقد والنقد المعادل الآخرين</v>
      </c>
      <c r="B377" t="s">
        <v>1117</v>
      </c>
      <c r="C377" t="s">
        <v>1249</v>
      </c>
    </row>
    <row r="378" spans="1:3">
      <c r="A378" t="str">
        <f>SubAssetsOrdOfLiq!D302</f>
        <v>إجمالي نقد في الصندوق ولدى البنوك</v>
      </c>
      <c r="B378" t="s">
        <v>1117</v>
      </c>
      <c r="C378" t="s">
        <v>1250</v>
      </c>
    </row>
    <row r="379" spans="1:3">
      <c r="A379" t="str">
        <f>SubAssetsOrdOfLiq!D312</f>
        <v>تفاصيل</v>
      </c>
      <c r="B379" t="s">
        <v>1117</v>
      </c>
      <c r="C379" t="s">
        <v>1251</v>
      </c>
    </row>
    <row r="380" spans="1:3">
      <c r="A380" t="str">
        <f>SubAssetsOrdOfLiq!E312</f>
        <v>قيمة</v>
      </c>
      <c r="B380" t="s">
        <v>1117</v>
      </c>
      <c r="C380" t="s">
        <v>1252</v>
      </c>
    </row>
    <row r="381" spans="1:3">
      <c r="A381" t="str">
        <f>SubAssetsOrdOfLiq!D319</f>
        <v xml:space="preserve"> المخزون</v>
      </c>
      <c r="B381" t="s">
        <v>1117</v>
      </c>
      <c r="C381" t="s">
        <v>1253</v>
      </c>
    </row>
    <row r="382" spans="1:3">
      <c r="A382" t="str">
        <f>SubAssetsOrdOfLiq!D320</f>
        <v>اعتمادات مستندية</v>
      </c>
      <c r="B382" t="s">
        <v>1117</v>
      </c>
      <c r="C382" t="s">
        <v>1254</v>
      </c>
    </row>
    <row r="383" spans="1:3">
      <c r="A383" t="str">
        <f>SubAssetsOrdOfLiq!D321</f>
        <v>بضاعة جاهزة</v>
      </c>
      <c r="B383" t="s">
        <v>1117</v>
      </c>
      <c r="C383" t="s">
        <v>1255</v>
      </c>
    </row>
    <row r="384" spans="1:3">
      <c r="A384" t="str">
        <f>SubAssetsOrdOfLiq!D322</f>
        <v>مواد اولية</v>
      </c>
      <c r="B384" t="s">
        <v>1117</v>
      </c>
      <c r="C384" t="s">
        <v>1256</v>
      </c>
    </row>
    <row r="385" spans="1:3">
      <c r="A385" t="str">
        <f>SubAssetsOrdOfLiq!D323</f>
        <v>بضاعة تحت التصنيع</v>
      </c>
      <c r="B385" t="s">
        <v>1117</v>
      </c>
      <c r="C385" t="s">
        <v>1257</v>
      </c>
    </row>
    <row r="386" spans="1:3">
      <c r="A386" t="str">
        <f>SubAssetsOrdOfLiq!D324</f>
        <v>قطع غيار</v>
      </c>
      <c r="B386" t="s">
        <v>1117</v>
      </c>
      <c r="C386" t="s">
        <v>1258</v>
      </c>
    </row>
    <row r="387" spans="1:3">
      <c r="A387" t="str">
        <f>SubAssetsOrdOfLiq!D325</f>
        <v>مخصص بضاعة تالفة وبطيئة الحركة</v>
      </c>
      <c r="B387" t="s">
        <v>1117</v>
      </c>
      <c r="C387" t="s">
        <v>1259</v>
      </c>
    </row>
    <row r="388" spans="1:3">
      <c r="A388" t="str">
        <f>SubAssetsOrdOfLiq!D326</f>
        <v>إجمالي المخزون</v>
      </c>
      <c r="B388" t="s">
        <v>1117</v>
      </c>
      <c r="C388" t="s">
        <v>1260</v>
      </c>
    </row>
    <row r="389" spans="1:3">
      <c r="A389" t="str">
        <f>SubAssetsOrdOfLiq!D336</f>
        <v>تفاصيل</v>
      </c>
      <c r="B389" t="s">
        <v>1117</v>
      </c>
      <c r="C389" t="s">
        <v>1261</v>
      </c>
    </row>
    <row r="390" spans="1:3">
      <c r="A390" t="str">
        <f>SubAssetsOrdOfLiq!E336</f>
        <v>قيمة</v>
      </c>
      <c r="B390" t="s">
        <v>1117</v>
      </c>
      <c r="C390" t="s">
        <v>1262</v>
      </c>
    </row>
    <row r="391" spans="1:3">
      <c r="A391" t="str">
        <f>SubAssetsOrdOfLiq!D343</f>
        <v>الموجودات الأخرى</v>
      </c>
      <c r="B391" t="s">
        <v>1117</v>
      </c>
      <c r="C391" t="s">
        <v>1263</v>
      </c>
    </row>
    <row r="392" spans="1:3">
      <c r="A392" t="str">
        <f>SubAssetsOrdOfLiq!D344</f>
        <v>ودائع لدى البنوك</v>
      </c>
      <c r="B392" t="s">
        <v>1117</v>
      </c>
      <c r="C392" t="s">
        <v>1264</v>
      </c>
    </row>
    <row r="393" spans="1:3">
      <c r="A393" t="str">
        <f>SubAssetsOrdOfLiq!D345</f>
        <v>ذمم موظفين</v>
      </c>
      <c r="B393" t="s">
        <v>1117</v>
      </c>
      <c r="C393" t="s">
        <v>1265</v>
      </c>
    </row>
    <row r="394" spans="1:3">
      <c r="A394" t="str">
        <f>SubAssetsOrdOfLiq!D346</f>
        <v>تأمينات مقابل كفالات بنكية</v>
      </c>
      <c r="B394" t="s">
        <v>1117</v>
      </c>
      <c r="C394" t="s">
        <v>1266</v>
      </c>
    </row>
    <row r="395" spans="1:3">
      <c r="A395" t="str">
        <f>SubAssetsOrdOfLiq!D347</f>
        <v>صندوق ضمان التسوية</v>
      </c>
      <c r="B395" t="s">
        <v>1117</v>
      </c>
      <c r="C395" t="s">
        <v>1267</v>
      </c>
    </row>
    <row r="396" spans="1:3">
      <c r="A396" t="str">
        <f>SubAssetsOrdOfLiq!D348</f>
        <v>مصاريف مدفوعة مقدما</v>
      </c>
      <c r="B396" t="s">
        <v>1117</v>
      </c>
      <c r="C396" t="s">
        <v>1268</v>
      </c>
    </row>
    <row r="397" spans="1:3">
      <c r="A397" t="str">
        <f>SubAssetsOrdOfLiq!D349</f>
        <v>فوائد ضريبية على الفوائد البنكية</v>
      </c>
      <c r="B397" t="s">
        <v>1117</v>
      </c>
      <c r="C397" t="s">
        <v>1269</v>
      </c>
    </row>
    <row r="398" spans="1:3">
      <c r="A398" t="str">
        <f>SubAssetsOrdOfLiq!D350</f>
        <v>الذمم المدينة الاخرى</v>
      </c>
      <c r="B398" t="s">
        <v>1117</v>
      </c>
      <c r="C398" t="s">
        <v>1270</v>
      </c>
    </row>
    <row r="399" spans="1:3">
      <c r="A399" t="str">
        <f>SubAssetsOrdOfLiq!D351</f>
        <v>امانات حكومية</v>
      </c>
      <c r="B399" t="s">
        <v>1117</v>
      </c>
      <c r="C399" t="s">
        <v>1271</v>
      </c>
    </row>
    <row r="400" spans="1:3">
      <c r="A400" t="str">
        <f>SubAssetsOrdOfLiq!D352</f>
        <v xml:space="preserve"> دفعات مقدمة لشراء موجودات ثابتة</v>
      </c>
      <c r="B400" t="s">
        <v>1117</v>
      </c>
      <c r="C400" t="s">
        <v>1272</v>
      </c>
    </row>
    <row r="401" spans="1:3">
      <c r="A401" t="str">
        <f>SubAssetsOrdOfLiq!D353</f>
        <v xml:space="preserve"> دفعات مقدمة للموردين</v>
      </c>
      <c r="B401" t="s">
        <v>1117</v>
      </c>
      <c r="C401" t="s">
        <v>1273</v>
      </c>
    </row>
    <row r="402" spans="1:3">
      <c r="A402" t="str">
        <f>SubAssetsOrdOfLiq!D354</f>
        <v>شيكات برسم التحصيل</v>
      </c>
      <c r="B402" t="s">
        <v>1117</v>
      </c>
      <c r="C402" t="s">
        <v>1274</v>
      </c>
    </row>
    <row r="403" spans="1:3">
      <c r="A403" t="str">
        <f>SubAssetsOrdOfLiq!D355</f>
        <v xml:space="preserve"> توزيعات ارباح مستحقة وغير مقبوضة</v>
      </c>
      <c r="B403" t="s">
        <v>1117</v>
      </c>
      <c r="C403" t="s">
        <v>1275</v>
      </c>
    </row>
    <row r="404" spans="1:3">
      <c r="A404" t="str">
        <f>SubAssetsOrdOfLiq!D356</f>
        <v xml:space="preserve"> ذمم مدينة على الحساب من بيع اراضي</v>
      </c>
      <c r="B404" t="s">
        <v>1117</v>
      </c>
      <c r="C404" t="s">
        <v>1276</v>
      </c>
    </row>
    <row r="405" spans="1:3">
      <c r="A405" t="str">
        <f>SubAssetsOrdOfLiq!D357</f>
        <v>بطاقات بلاستيكية ونماذج طبية</v>
      </c>
      <c r="B405" t="s">
        <v>1117</v>
      </c>
      <c r="C405" t="s">
        <v>1277</v>
      </c>
    </row>
    <row r="406" spans="1:3">
      <c r="A406" t="str">
        <f>SubAssetsOrdOfLiq!D358</f>
        <v xml:space="preserve"> موجودات آلت ملكيتها للشركة مقابل وفاء لديون مستحقة</v>
      </c>
      <c r="B406" t="s">
        <v>1117</v>
      </c>
      <c r="C406" t="s">
        <v>1278</v>
      </c>
    </row>
    <row r="407" spans="1:3">
      <c r="A407" t="str">
        <f>SubAssetsOrdOfLiq!D359</f>
        <v>كمبيالات آجلة القبض</v>
      </c>
      <c r="B407" t="s">
        <v>1117</v>
      </c>
      <c r="C407" t="s">
        <v>1279</v>
      </c>
    </row>
    <row r="408" spans="1:3">
      <c r="A408" t="str">
        <f>SubAssetsOrdOfLiq!D360</f>
        <v>اعتمادات مستندية</v>
      </c>
      <c r="B408" t="s">
        <v>1117</v>
      </c>
      <c r="C408" t="s">
        <v>1280</v>
      </c>
    </row>
    <row r="409" spans="1:3">
      <c r="A409" t="str">
        <f>SubAssetsOrdOfLiq!D361</f>
        <v>اوراق قبض تحت التحصيل</v>
      </c>
      <c r="B409" t="s">
        <v>1117</v>
      </c>
      <c r="C409" t="s">
        <v>1281</v>
      </c>
    </row>
    <row r="410" spans="1:3">
      <c r="A410" t="str">
        <f>SubAssetsOrdOfLiq!D362</f>
        <v xml:space="preserve"> اعتمادات بنكية</v>
      </c>
      <c r="B410" t="s">
        <v>1117</v>
      </c>
      <c r="C410" t="s">
        <v>1282</v>
      </c>
    </row>
    <row r="411" spans="1:3">
      <c r="A411" t="str">
        <f>SubAssetsOrdOfLiq!D363</f>
        <v xml:space="preserve"> تسوية التداول</v>
      </c>
      <c r="B411" t="s">
        <v>1117</v>
      </c>
      <c r="C411" t="s">
        <v>1283</v>
      </c>
    </row>
    <row r="412" spans="1:3">
      <c r="A412" t="str">
        <f>SubAssetsOrdOfLiq!D364</f>
        <v xml:space="preserve"> تامينات كفالات </v>
      </c>
      <c r="B412" t="s">
        <v>1117</v>
      </c>
      <c r="C412" t="s">
        <v>1284</v>
      </c>
    </row>
    <row r="413" spans="1:3">
      <c r="A413" t="str">
        <f>SubAssetsOrdOfLiq!D365</f>
        <v xml:space="preserve"> مدفوعات مشاريع تحت التنفيذ</v>
      </c>
      <c r="B413" t="s">
        <v>1117</v>
      </c>
      <c r="C413" t="s">
        <v>1285</v>
      </c>
    </row>
    <row r="414" spans="1:3">
      <c r="A414" t="str">
        <f>SubAssetsOrdOfLiq!D366</f>
        <v xml:space="preserve"> طلبات</v>
      </c>
      <c r="B414" t="s">
        <v>1117</v>
      </c>
      <c r="C414" t="s">
        <v>1286</v>
      </c>
    </row>
    <row r="415" spans="1:3">
      <c r="A415" t="str">
        <f>SubAssetsOrdOfLiq!D367</f>
        <v xml:space="preserve"> محتجزات مشاريع قصيرة الأجل</v>
      </c>
      <c r="B415" t="s">
        <v>1117</v>
      </c>
      <c r="C415" t="s">
        <v>1287</v>
      </c>
    </row>
    <row r="416" spans="1:3">
      <c r="A416" t="str">
        <f>SubAssetsOrdOfLiq!D368</f>
        <v>عطاءات</v>
      </c>
      <c r="B416" t="s">
        <v>1117</v>
      </c>
      <c r="C416" t="s">
        <v>1288</v>
      </c>
    </row>
    <row r="417" spans="1:3">
      <c r="A417" t="str">
        <f>SubAssetsOrdOfLiq!D369</f>
        <v xml:space="preserve"> دفعات مقدما على حساب استشارات مالية</v>
      </c>
      <c r="B417" t="s">
        <v>1117</v>
      </c>
      <c r="C417" t="s">
        <v>1289</v>
      </c>
    </row>
    <row r="418" spans="1:3">
      <c r="A418" t="str">
        <f>SubAssetsOrdOfLiq!D370</f>
        <v>دفعات مقدما على حساب القضايا</v>
      </c>
      <c r="B418" t="s">
        <v>1117</v>
      </c>
      <c r="C418" t="s">
        <v>1290</v>
      </c>
    </row>
    <row r="419" spans="1:3">
      <c r="A419" t="str">
        <f>SubAssetsOrdOfLiq!D371</f>
        <v xml:space="preserve"> مخصصات ضمان قروض</v>
      </c>
      <c r="B419" t="s">
        <v>1117</v>
      </c>
      <c r="C419" t="s">
        <v>1291</v>
      </c>
    </row>
    <row r="420" spans="1:3">
      <c r="A420" t="str">
        <f>SubAssetsOrdOfLiq!D372</f>
        <v xml:space="preserve"> مخصص تعويض نهاية خدمة</v>
      </c>
      <c r="B420" t="s">
        <v>1117</v>
      </c>
      <c r="C420" t="s">
        <v>1292</v>
      </c>
    </row>
    <row r="421" spans="1:3">
      <c r="A421" t="str">
        <f>SubAssetsOrdOfLiq!D373</f>
        <v>أمانات ضرية الدخل</v>
      </c>
      <c r="B421" t="s">
        <v>1117</v>
      </c>
      <c r="C421" t="s">
        <v>1293</v>
      </c>
    </row>
    <row r="422" spans="1:3">
      <c r="A422" t="str">
        <f>SubAssetsOrdOfLiq!D374</f>
        <v>امانات حكومية</v>
      </c>
      <c r="B422" t="s">
        <v>1117</v>
      </c>
      <c r="C422" t="s">
        <v>1294</v>
      </c>
    </row>
    <row r="423" spans="1:3">
      <c r="A423" t="str">
        <f>SubAssetsOrdOfLiq!D375</f>
        <v>مبالغ مدفوعه مقدما لضريبة الدخل والمبيعات</v>
      </c>
      <c r="B423" t="s">
        <v>1117</v>
      </c>
      <c r="C423" t="s">
        <v>1295</v>
      </c>
    </row>
    <row r="424" spans="1:3">
      <c r="A424" t="str">
        <f>SubAssetsOrdOfLiq!D376</f>
        <v>امانات قضائية</v>
      </c>
      <c r="B424" t="s">
        <v>1117</v>
      </c>
      <c r="C424" t="s">
        <v>1296</v>
      </c>
    </row>
    <row r="425" spans="1:3">
      <c r="A425" t="str">
        <f>SubAssetsOrdOfLiq!D377</f>
        <v>امانات الضمان الاجتماعي</v>
      </c>
      <c r="B425" t="s">
        <v>1117</v>
      </c>
      <c r="C425" t="s">
        <v>1297</v>
      </c>
    </row>
    <row r="426" spans="1:3">
      <c r="A426" t="str">
        <f>SubAssetsOrdOfLiq!D378</f>
        <v>ايرادات مستحقة</v>
      </c>
      <c r="B426" t="s">
        <v>1117</v>
      </c>
      <c r="C426" t="s">
        <v>1298</v>
      </c>
    </row>
    <row r="427" spans="1:3">
      <c r="A427" t="str">
        <f>SubAssetsOrdOfLiq!D379</f>
        <v>ايرادات مستحقة وغير مقبوضة</v>
      </c>
      <c r="B427" t="s">
        <v>1117</v>
      </c>
      <c r="C427" t="s">
        <v>1299</v>
      </c>
    </row>
    <row r="428" spans="1:3">
      <c r="A428" t="str">
        <f>SubAssetsOrdOfLiq!D380</f>
        <v>عمولات ضمان مستحقة غير مقبوضة</v>
      </c>
      <c r="B428" t="s">
        <v>1117</v>
      </c>
      <c r="C428" t="s">
        <v>1300</v>
      </c>
    </row>
    <row r="429" spans="1:3">
      <c r="A429" t="str">
        <f>SubAssetsOrdOfLiq!D381</f>
        <v>فوائد مستحقة غير مقبوضة</v>
      </c>
      <c r="B429" t="s">
        <v>1117</v>
      </c>
      <c r="C429" t="s">
        <v>1301</v>
      </c>
    </row>
    <row r="430" spans="1:3">
      <c r="A430" t="str">
        <f>SubAssetsOrdOfLiq!D382</f>
        <v>إيرادات مستحقة أخرى</v>
      </c>
      <c r="B430" t="s">
        <v>1117</v>
      </c>
      <c r="C430" t="s">
        <v>1302</v>
      </c>
    </row>
    <row r="431" spans="1:3">
      <c r="A431" t="str">
        <f>SubAssetsOrdOfLiq!D383</f>
        <v>إجمالي الايرادات المستحقة</v>
      </c>
      <c r="B431" t="s">
        <v>1117</v>
      </c>
      <c r="C431" t="s">
        <v>1303</v>
      </c>
    </row>
    <row r="432" spans="1:3">
      <c r="A432" t="str">
        <f>SubAssetsOrdOfLiq!D384</f>
        <v>موجودات أخرى، أخرى</v>
      </c>
      <c r="B432" t="s">
        <v>1117</v>
      </c>
      <c r="C432" t="s">
        <v>1304</v>
      </c>
    </row>
    <row r="433" spans="1:3">
      <c r="A433" t="str">
        <f>SubAssetsOrdOfLiq!D385</f>
        <v>مجموع موجودات أخرى</v>
      </c>
      <c r="B433" t="s">
        <v>1117</v>
      </c>
      <c r="C433" t="s">
        <v>1305</v>
      </c>
    </row>
    <row r="434" spans="1:3">
      <c r="A434" t="str">
        <f>NotesPPE!D9</f>
        <v>تفاصيل</v>
      </c>
      <c r="B434" t="s">
        <v>1306</v>
      </c>
      <c r="C434" t="s">
        <v>1307</v>
      </c>
    </row>
    <row r="435" spans="1:3">
      <c r="A435" t="str">
        <f>NotesPPE!E9</f>
        <v>اراضي</v>
      </c>
      <c r="B435" t="s">
        <v>1306</v>
      </c>
      <c r="C435" t="s">
        <v>1308</v>
      </c>
    </row>
    <row r="436" spans="1:3">
      <c r="A436" t="str">
        <f>NotesPPE!F9</f>
        <v>المباني</v>
      </c>
      <c r="B436" t="s">
        <v>1306</v>
      </c>
      <c r="C436" t="s">
        <v>1309</v>
      </c>
    </row>
    <row r="437" spans="1:3">
      <c r="A437" t="str">
        <f>NotesPPE!G9</f>
        <v>مركبات</v>
      </c>
      <c r="B437" t="s">
        <v>1306</v>
      </c>
      <c r="C437" t="s">
        <v>1310</v>
      </c>
    </row>
    <row r="438" spans="1:3">
      <c r="A438" t="str">
        <f>NotesPPE!H9</f>
        <v>ألات ومعدات</v>
      </c>
      <c r="B438" t="s">
        <v>1306</v>
      </c>
      <c r="C438" t="s">
        <v>1311</v>
      </c>
    </row>
    <row r="439" spans="1:3">
      <c r="A439" t="str">
        <f>NotesPPE!I9</f>
        <v>معدات المختبرات ومراقبة الجودة</v>
      </c>
      <c r="B439" t="s">
        <v>1306</v>
      </c>
      <c r="C439" t="s">
        <v>1312</v>
      </c>
    </row>
    <row r="440" spans="1:3">
      <c r="A440" t="str">
        <f>NotesPPE!J9</f>
        <v>الأثاث والتجهيزات</v>
      </c>
      <c r="B440" t="s">
        <v>1306</v>
      </c>
      <c r="C440" t="s">
        <v>1313</v>
      </c>
    </row>
    <row r="441" spans="1:3">
      <c r="A441" t="str">
        <f>NotesPPE!K9</f>
        <v>اعمال ديكور</v>
      </c>
      <c r="B441" t="s">
        <v>1306</v>
      </c>
      <c r="C441" t="s">
        <v>1314</v>
      </c>
    </row>
    <row r="442" spans="1:3">
      <c r="A442" t="str">
        <f>NotesPPE!L9</f>
        <v>المعدات الإلكترونية والمكتبية</v>
      </c>
      <c r="B442" t="s">
        <v>1306</v>
      </c>
      <c r="C442" t="s">
        <v>1315</v>
      </c>
    </row>
    <row r="443" spans="1:3">
      <c r="A443" t="str">
        <f>NotesPPE!M9</f>
        <v>عِدد ومعدات</v>
      </c>
      <c r="B443" t="s">
        <v>1306</v>
      </c>
      <c r="C443" t="s">
        <v>1316</v>
      </c>
    </row>
    <row r="444" spans="1:3">
      <c r="A444" t="str">
        <f>NotesPPE!N9</f>
        <v>أجهزة كمبيوتر</v>
      </c>
      <c r="B444" t="s">
        <v>1306</v>
      </c>
      <c r="C444" t="s">
        <v>1317</v>
      </c>
    </row>
    <row r="445" spans="1:3">
      <c r="A445" t="str">
        <f>NotesPPE!O9</f>
        <v>ممتلكات والآت ومعدات أخرى</v>
      </c>
      <c r="B445" t="s">
        <v>1306</v>
      </c>
      <c r="C445" t="s">
        <v>1318</v>
      </c>
    </row>
    <row r="446" spans="1:3">
      <c r="A446" t="str">
        <f>NotesPPE!P9</f>
        <v>المجموع</v>
      </c>
      <c r="B446" t="s">
        <v>1306</v>
      </c>
      <c r="C446" t="s">
        <v>1319</v>
      </c>
    </row>
    <row r="447" spans="1:3">
      <c r="A447" t="str">
        <f>NotesPPE!D15</f>
        <v>الافصاح عن معلومات تفصيلية حول الممتلكات والآلات والمعدات</v>
      </c>
      <c r="B447" t="s">
        <v>1306</v>
      </c>
      <c r="C447" t="s">
        <v>1320</v>
      </c>
    </row>
    <row r="448" spans="1:3">
      <c r="A448" t="str">
        <f>NotesPPE!D16</f>
        <v>اجمالي القيمة الدفترية للممتلكات و الآلات والمعدات</v>
      </c>
      <c r="B448" t="s">
        <v>1306</v>
      </c>
      <c r="C448" t="s">
        <v>1321</v>
      </c>
    </row>
    <row r="449" spans="1:3">
      <c r="A449" t="str">
        <f>NotesPPE!D17</f>
        <v>الرصيد في بداية السنة</v>
      </c>
      <c r="B449" t="s">
        <v>1306</v>
      </c>
      <c r="C449" t="s">
        <v>1322</v>
      </c>
    </row>
    <row r="450" spans="1:3">
      <c r="A450" t="str">
        <f>NotesPPE!D18</f>
        <v>الاضافات</v>
      </c>
      <c r="B450" t="s">
        <v>1306</v>
      </c>
      <c r="C450" t="s">
        <v>1323</v>
      </c>
    </row>
    <row r="451" spans="1:3">
      <c r="A451" t="str">
        <f>NotesPPE!D19</f>
        <v>الاستبعادات</v>
      </c>
      <c r="B451" t="s">
        <v>1306</v>
      </c>
      <c r="C451" t="s">
        <v>1324</v>
      </c>
    </row>
    <row r="452" spans="1:3">
      <c r="A452" t="str">
        <f>NotesPPE!D20</f>
        <v>الزيادة ( النقص) من خلال تغيرات أخرى</v>
      </c>
      <c r="B452" t="s">
        <v>1306</v>
      </c>
      <c r="C452" t="s">
        <v>1325</v>
      </c>
    </row>
    <row r="453" spans="1:3">
      <c r="A453" t="str">
        <f>NotesPPE!D21</f>
        <v>التحويلات</v>
      </c>
      <c r="B453" t="s">
        <v>1306</v>
      </c>
      <c r="C453" t="s">
        <v>1326</v>
      </c>
    </row>
    <row r="454" spans="1:3">
      <c r="A454" t="str">
        <f>NotesPPE!D22</f>
        <v>الرصيد في نهاية السنة</v>
      </c>
      <c r="B454" t="s">
        <v>1306</v>
      </c>
      <c r="C454" t="s">
        <v>1327</v>
      </c>
    </row>
    <row r="455" spans="1:3">
      <c r="A455" t="str">
        <f>NotesPPE!D23</f>
        <v>الاستهلاك والاطفاء  المتراكم  ومخصص تدني القيمة</v>
      </c>
      <c r="B455" t="s">
        <v>1306</v>
      </c>
      <c r="C455" t="s">
        <v>1328</v>
      </c>
    </row>
    <row r="456" spans="1:3">
      <c r="A456" t="str">
        <f>NotesPPE!D24</f>
        <v>الرصيد في بداية السنة</v>
      </c>
      <c r="B456" t="s">
        <v>1306</v>
      </c>
      <c r="C456" t="s">
        <v>1329</v>
      </c>
    </row>
    <row r="457" spans="1:3">
      <c r="A457" t="str">
        <f>NotesPPE!D25</f>
        <v>استهلاكات</v>
      </c>
      <c r="B457" t="s">
        <v>1306</v>
      </c>
      <c r="C457" t="s">
        <v>1330</v>
      </c>
    </row>
    <row r="458" spans="1:3">
      <c r="A458" t="str">
        <f>NotesPPE!D26</f>
        <v>خسائر تدني القيمة المعترف بها في الربح أو الخسارة</v>
      </c>
      <c r="B458" t="s">
        <v>1306</v>
      </c>
      <c r="C458" t="s">
        <v>1331</v>
      </c>
    </row>
    <row r="459" spans="1:3">
      <c r="A459" t="str">
        <f>NotesPPE!D27</f>
        <v>الاستبعادات</v>
      </c>
      <c r="B459" t="s">
        <v>1306</v>
      </c>
      <c r="C459" t="s">
        <v>1332</v>
      </c>
    </row>
    <row r="460" spans="1:3">
      <c r="A460" t="str">
        <f>NotesPPE!D28</f>
        <v>الزيادة ( النقص) من خلال تغيرات أخرى</v>
      </c>
      <c r="B460" t="s">
        <v>1306</v>
      </c>
      <c r="C460" t="s">
        <v>1333</v>
      </c>
    </row>
    <row r="461" spans="1:3">
      <c r="A461" t="str">
        <f>NotesPPE!D29</f>
        <v>الرصيد في نهاية السنة</v>
      </c>
      <c r="B461" t="s">
        <v>1306</v>
      </c>
      <c r="C461" t="s">
        <v>1334</v>
      </c>
    </row>
    <row r="462" spans="1:3">
      <c r="A462" t="str">
        <f>NotesPPE!D30</f>
        <v xml:space="preserve"> القيمة الدفترية في نهاية الفترة</v>
      </c>
      <c r="B462" t="s">
        <v>1306</v>
      </c>
      <c r="C462" t="s">
        <v>1335</v>
      </c>
    </row>
    <row r="463" spans="1:3">
      <c r="A463" t="str">
        <f>NotesPPE!D31</f>
        <v xml:space="preserve">دفعات مدفوعة مقدما لشراء الممتلكات والآلات والمعدات </v>
      </c>
      <c r="B463" t="s">
        <v>1306</v>
      </c>
      <c r="C463" t="s">
        <v>1336</v>
      </c>
    </row>
    <row r="464" spans="1:3">
      <c r="A464" t="str">
        <f>NotesPPE!D32</f>
        <v>مشاريع تحت التنفيذ</v>
      </c>
      <c r="B464" t="s">
        <v>1306</v>
      </c>
      <c r="C464" t="s">
        <v>1337</v>
      </c>
    </row>
    <row r="465" spans="1:3">
      <c r="A465" t="str">
        <f>NotesPPE!D33</f>
        <v>مجموع الممتلكات والآلات والمعدات</v>
      </c>
      <c r="B465" t="s">
        <v>1306</v>
      </c>
      <c r="C465" t="s">
        <v>1338</v>
      </c>
    </row>
    <row r="466" spans="1:3">
      <c r="A466" t="str">
        <f>FinancialAssetsCurNoncur!D9</f>
        <v>تفاصيل</v>
      </c>
      <c r="B466" t="s">
        <v>1339</v>
      </c>
      <c r="C466" t="s">
        <v>1340</v>
      </c>
    </row>
    <row r="467" spans="1:3">
      <c r="A467" t="str">
        <f>FinancialAssetsCurNoncur!E9</f>
        <v>داخل المملكة</v>
      </c>
      <c r="B467" t="s">
        <v>1339</v>
      </c>
      <c r="C467" t="s">
        <v>1341</v>
      </c>
    </row>
    <row r="468" spans="1:3">
      <c r="A468" t="str">
        <f>FinancialAssetsCurNoncur!F9</f>
        <v>خارج المملكة</v>
      </c>
      <c r="B468" t="s">
        <v>1339</v>
      </c>
      <c r="C468" t="s">
        <v>1342</v>
      </c>
    </row>
    <row r="469" spans="1:3">
      <c r="A469" t="str">
        <f>FinancialAssetsCurNoncur!G9</f>
        <v>المجموع</v>
      </c>
      <c r="B469" t="s">
        <v>1339</v>
      </c>
      <c r="C469" t="s">
        <v>1343</v>
      </c>
    </row>
    <row r="470" spans="1:3">
      <c r="A470" t="str">
        <f>FinancialAssetsCurNoncur!D15</f>
        <v>موجودات مالية بالقيمة العادلة من خلال الدخل الشامل الاخر</v>
      </c>
      <c r="B470" t="s">
        <v>1339</v>
      </c>
      <c r="C470" t="s">
        <v>1344</v>
      </c>
    </row>
    <row r="471" spans="1:3">
      <c r="A471" t="str">
        <f>FinancialAssetsCurNoncur!D16</f>
        <v>موجودات مالية بالقيمة العادلة من خلال الدخل الشامل الآخر ، متوفر لها سعر سوقي</v>
      </c>
      <c r="B471" t="s">
        <v>1339</v>
      </c>
      <c r="C471" t="s">
        <v>1345</v>
      </c>
    </row>
    <row r="472" spans="1:3">
      <c r="A472" t="str">
        <f>FinancialAssetsCurNoncur!D17</f>
        <v>أذونات وسندات حكومية</v>
      </c>
      <c r="B472" t="s">
        <v>1339</v>
      </c>
      <c r="C472" t="s">
        <v>1346</v>
      </c>
    </row>
    <row r="473" spans="1:3">
      <c r="A473" t="str">
        <f>FinancialAssetsCurNoncur!D18</f>
        <v>سندات شركات</v>
      </c>
      <c r="B473" t="s">
        <v>1339</v>
      </c>
      <c r="C473" t="s">
        <v>1347</v>
      </c>
    </row>
    <row r="474" spans="1:3">
      <c r="A474" t="str">
        <f>FinancialAssetsCurNoncur!D19</f>
        <v>قروض وسلف</v>
      </c>
      <c r="B474" t="s">
        <v>1339</v>
      </c>
      <c r="C474" t="s">
        <v>1348</v>
      </c>
    </row>
    <row r="475" spans="1:3">
      <c r="A475" t="str">
        <f>FinancialAssetsCurNoncur!D20</f>
        <v>اسهم شركات</v>
      </c>
      <c r="B475" t="s">
        <v>1339</v>
      </c>
      <c r="C475" t="s">
        <v>1349</v>
      </c>
    </row>
    <row r="476" spans="1:3">
      <c r="A476" t="str">
        <f>FinancialAssetsCurNoncur!D21</f>
        <v>صناديق استثمارية</v>
      </c>
      <c r="B476" t="s">
        <v>1339</v>
      </c>
      <c r="C476" t="s">
        <v>1350</v>
      </c>
    </row>
    <row r="477" spans="1:3">
      <c r="A477" t="str">
        <f>FinancialAssetsCurNoncur!D22</f>
        <v>اخرى</v>
      </c>
      <c r="B477" t="s">
        <v>1339</v>
      </c>
      <c r="C477" t="s">
        <v>1351</v>
      </c>
    </row>
    <row r="478" spans="1:3">
      <c r="A478" t="str">
        <f>FinancialAssetsCurNoncur!D23</f>
        <v>مجموع الموجودات المالية بالقيمة العادلة من خلال الدخل الشامل الآخر ،  متوفر لها سعر سوقي</v>
      </c>
      <c r="B478" t="s">
        <v>1339</v>
      </c>
      <c r="C478" t="s">
        <v>1352</v>
      </c>
    </row>
    <row r="479" spans="1:3">
      <c r="A479" t="str">
        <f>FinancialAssetsCurNoncur!D24</f>
        <v>موجودات مالية بالقيمة العادلة من خلال الدخل الشامل الآخر ، غير متوفر لها سعر سوقي</v>
      </c>
      <c r="B479" t="s">
        <v>1339</v>
      </c>
      <c r="C479" t="s">
        <v>1353</v>
      </c>
    </row>
    <row r="480" spans="1:3">
      <c r="A480" t="str">
        <f>FinancialAssetsCurNoncur!D25</f>
        <v>أذونات وسندات حكومية</v>
      </c>
      <c r="B480" t="s">
        <v>1339</v>
      </c>
      <c r="C480" t="s">
        <v>1354</v>
      </c>
    </row>
    <row r="481" spans="1:3">
      <c r="A481" t="str">
        <f>FinancialAssetsCurNoncur!D26</f>
        <v>سندات شركات</v>
      </c>
      <c r="B481" t="s">
        <v>1339</v>
      </c>
      <c r="C481" t="s">
        <v>1355</v>
      </c>
    </row>
    <row r="482" spans="1:3">
      <c r="A482" t="str">
        <f>FinancialAssetsCurNoncur!D27</f>
        <v>قروض وسلف</v>
      </c>
      <c r="B482" t="s">
        <v>1339</v>
      </c>
      <c r="C482" t="s">
        <v>1356</v>
      </c>
    </row>
    <row r="483" spans="1:3">
      <c r="A483" t="str">
        <f>FinancialAssetsCurNoncur!D28</f>
        <v>اسهم شركات</v>
      </c>
      <c r="B483" t="s">
        <v>1339</v>
      </c>
      <c r="C483" t="s">
        <v>1357</v>
      </c>
    </row>
    <row r="484" spans="1:3">
      <c r="A484" t="str">
        <f>FinancialAssetsCurNoncur!D29</f>
        <v>صناديق استثمارية</v>
      </c>
      <c r="B484" t="s">
        <v>1339</v>
      </c>
      <c r="C484" t="s">
        <v>1358</v>
      </c>
    </row>
    <row r="485" spans="1:3">
      <c r="A485" t="str">
        <f>FinancialAssetsCurNoncur!D30</f>
        <v>اخرى</v>
      </c>
      <c r="B485" t="s">
        <v>1339</v>
      </c>
      <c r="C485" t="s">
        <v>1359</v>
      </c>
    </row>
    <row r="486" spans="1:3">
      <c r="A486" t="str">
        <f>FinancialAssetsCurNoncur!D31</f>
        <v>إجمالي الموجودات المالية بالقيمة العادلة من خلال الدخل الشامل الآخر ، غير متوفر لها سعر سوقي</v>
      </c>
      <c r="B486" t="s">
        <v>1339</v>
      </c>
      <c r="C486" t="s">
        <v>1360</v>
      </c>
    </row>
    <row r="487" spans="1:3">
      <c r="A487" t="str">
        <f>FinancialAssetsCurNoncur!D32</f>
        <v>مجموع الموجودات المالية بالقيمة العادلة من خلال الدخل الشامل الآخر</v>
      </c>
      <c r="B487" t="s">
        <v>1339</v>
      </c>
      <c r="C487" t="s">
        <v>1361</v>
      </c>
    </row>
    <row r="488" spans="1:3">
      <c r="A488" t="str">
        <f>FinancialAssetsCurNoncur!D74</f>
        <v>تفاصيل</v>
      </c>
      <c r="B488" t="s">
        <v>1339</v>
      </c>
      <c r="C488" t="s">
        <v>1362</v>
      </c>
    </row>
    <row r="489" spans="1:3">
      <c r="A489" t="str">
        <f>FinancialAssetsCurNoncur!E74</f>
        <v>داخل المملكة</v>
      </c>
      <c r="B489" t="s">
        <v>1339</v>
      </c>
      <c r="C489" t="s">
        <v>1363</v>
      </c>
    </row>
    <row r="490" spans="1:3">
      <c r="A490" t="str">
        <f>FinancialAssetsCurNoncur!F74</f>
        <v>خارج المملكة</v>
      </c>
      <c r="B490" t="s">
        <v>1339</v>
      </c>
      <c r="C490" t="s">
        <v>1364</v>
      </c>
    </row>
    <row r="491" spans="1:3">
      <c r="A491" t="str">
        <f>FinancialAssetsCurNoncur!G74</f>
        <v>المجموع</v>
      </c>
      <c r="B491" t="s">
        <v>1339</v>
      </c>
      <c r="C491" t="s">
        <v>1365</v>
      </c>
    </row>
    <row r="492" spans="1:3">
      <c r="A492" t="str">
        <f>FinancialAssetsCurNoncur!D80</f>
        <v>موجودات مالية بالتكلفة المطفأة</v>
      </c>
      <c r="B492" t="s">
        <v>1339</v>
      </c>
      <c r="C492" t="s">
        <v>1366</v>
      </c>
    </row>
    <row r="493" spans="1:3">
      <c r="A493" t="str">
        <f>FinancialAssetsCurNoncur!D81</f>
        <v>موجودات مالية بالتكلفة المطفأة، متوفر لها سعر سوقي</v>
      </c>
      <c r="B493" t="s">
        <v>1339</v>
      </c>
      <c r="C493" t="s">
        <v>1367</v>
      </c>
    </row>
    <row r="494" spans="1:3">
      <c r="A494" t="str">
        <f>FinancialAssetsCurNoncur!D82</f>
        <v>سندات خزينة اجنبية</v>
      </c>
      <c r="B494" t="s">
        <v>1339</v>
      </c>
      <c r="C494" t="s">
        <v>1368</v>
      </c>
    </row>
    <row r="495" spans="1:3">
      <c r="A495" t="str">
        <f>FinancialAssetsCurNoncur!D83</f>
        <v>سندات الخزينة المحلية</v>
      </c>
      <c r="B495" t="s">
        <v>1339</v>
      </c>
      <c r="C495" t="s">
        <v>1369</v>
      </c>
    </row>
    <row r="496" spans="1:3">
      <c r="A496" t="str">
        <f>FinancialAssetsCurNoncur!D84</f>
        <v>اذونات خزينة</v>
      </c>
      <c r="B496" t="s">
        <v>1339</v>
      </c>
      <c r="C496" t="s">
        <v>1370</v>
      </c>
    </row>
    <row r="497" spans="1:3">
      <c r="A497" t="str">
        <f>FinancialAssetsCurNoncur!D85</f>
        <v>أذونات وسندات حكومية</v>
      </c>
      <c r="B497" t="s">
        <v>1339</v>
      </c>
      <c r="C497" t="s">
        <v>1371</v>
      </c>
    </row>
    <row r="498" spans="1:3">
      <c r="A498" t="str">
        <f>FinancialAssetsCurNoncur!D86</f>
        <v>سندات شركات</v>
      </c>
      <c r="B498" t="s">
        <v>1339</v>
      </c>
      <c r="C498" t="s">
        <v>1372</v>
      </c>
    </row>
    <row r="499" spans="1:3">
      <c r="A499" t="str">
        <f>FinancialAssetsCurNoncur!D87</f>
        <v>اجمالي الموجودات المالية بالتكلفة المطفأة، متوفر لها سعر سوقي</v>
      </c>
      <c r="B499" t="s">
        <v>1339</v>
      </c>
      <c r="C499" t="s">
        <v>1373</v>
      </c>
    </row>
    <row r="500" spans="1:3">
      <c r="A500" t="str">
        <f>FinancialAssetsCurNoncur!D88</f>
        <v>مخصص تدني</v>
      </c>
      <c r="B500" t="s">
        <v>1339</v>
      </c>
      <c r="C500" t="s">
        <v>1374</v>
      </c>
    </row>
    <row r="501" spans="1:3">
      <c r="A501" t="str">
        <f>FinancialAssetsCurNoncur!D89</f>
        <v>صافي الموجودات المالية بالتكلفة المطفأة ، متوفر لها سعر سوقي</v>
      </c>
      <c r="B501" t="s">
        <v>1339</v>
      </c>
      <c r="C501" t="s">
        <v>1375</v>
      </c>
    </row>
    <row r="502" spans="1:3">
      <c r="A502" t="str">
        <f>FinancialAssetsCurNoncur!D90</f>
        <v>موجودات مالية بالتكلفة المطفأة ، غير متوفر لها سعر سوقي</v>
      </c>
      <c r="B502" t="s">
        <v>1339</v>
      </c>
      <c r="C502" t="s">
        <v>1376</v>
      </c>
    </row>
    <row r="503" spans="1:3">
      <c r="A503" t="str">
        <f>FinancialAssetsCurNoncur!D91</f>
        <v>سندات خزينة اجنبية</v>
      </c>
      <c r="B503" t="s">
        <v>1339</v>
      </c>
      <c r="C503" t="s">
        <v>1377</v>
      </c>
    </row>
    <row r="504" spans="1:3">
      <c r="A504" t="str">
        <f>FinancialAssetsCurNoncur!D92</f>
        <v>سندات الخزينة المحلية</v>
      </c>
      <c r="B504" t="s">
        <v>1339</v>
      </c>
      <c r="C504" t="s">
        <v>1378</v>
      </c>
    </row>
    <row r="505" spans="1:3">
      <c r="A505" t="str">
        <f>FinancialAssetsCurNoncur!D93</f>
        <v>اذونات خزينة</v>
      </c>
      <c r="B505" t="s">
        <v>1339</v>
      </c>
      <c r="C505" t="s">
        <v>1379</v>
      </c>
    </row>
    <row r="506" spans="1:3">
      <c r="A506" t="str">
        <f>FinancialAssetsCurNoncur!D94</f>
        <v>أذونات وسندات حكومية</v>
      </c>
      <c r="B506" t="s">
        <v>1339</v>
      </c>
      <c r="C506" t="s">
        <v>1380</v>
      </c>
    </row>
    <row r="507" spans="1:3">
      <c r="A507" t="str">
        <f>FinancialAssetsCurNoncur!D95</f>
        <v>سندات شركات</v>
      </c>
      <c r="B507" t="s">
        <v>1339</v>
      </c>
      <c r="C507" t="s">
        <v>1381</v>
      </c>
    </row>
    <row r="508" spans="1:3">
      <c r="A508" t="str">
        <f>FinancialAssetsCurNoncur!D96</f>
        <v>اجمالي الموجودات المالية بالتكلفة المطفأة ، غير متوفر لها سعر سوقي</v>
      </c>
      <c r="B508" t="s">
        <v>1339</v>
      </c>
      <c r="C508" t="s">
        <v>1382</v>
      </c>
    </row>
    <row r="509" spans="1:3">
      <c r="A509" t="str">
        <f>FinancialAssetsCurNoncur!D97</f>
        <v>مخصص تدني</v>
      </c>
      <c r="B509" t="s">
        <v>1339</v>
      </c>
      <c r="C509" t="s">
        <v>1383</v>
      </c>
    </row>
    <row r="510" spans="1:3">
      <c r="A510" t="str">
        <f>FinancialAssetsCurNoncur!D98</f>
        <v>صافي الموجودات المالية بالتكلفة المطفأة ، غير متوفر لها سعر سوقي</v>
      </c>
      <c r="B510" t="s">
        <v>1339</v>
      </c>
      <c r="C510" t="s">
        <v>1384</v>
      </c>
    </row>
    <row r="511" spans="1:3">
      <c r="A511" t="str">
        <f>FinancialAssetsCurNoncur!D99</f>
        <v>Total financial assets at amortized cost</v>
      </c>
      <c r="B511" t="s">
        <v>1339</v>
      </c>
      <c r="C511" t="s">
        <v>1385</v>
      </c>
    </row>
    <row r="512" spans="1:3">
      <c r="A512" t="str">
        <f>FinancialAssetsCurNoncur!D143</f>
        <v>تفاصيل</v>
      </c>
      <c r="B512" t="s">
        <v>1339</v>
      </c>
      <c r="C512" t="s">
        <v>1386</v>
      </c>
    </row>
    <row r="513" spans="1:3">
      <c r="A513" t="str">
        <f>FinancialAssetsCurNoncur!E143</f>
        <v>داخل المملكة</v>
      </c>
      <c r="B513" t="s">
        <v>1339</v>
      </c>
      <c r="C513" t="s">
        <v>1387</v>
      </c>
    </row>
    <row r="514" spans="1:3">
      <c r="A514" t="str">
        <f>FinancialAssetsCurNoncur!F143</f>
        <v>خارج المملكة</v>
      </c>
      <c r="B514" t="s">
        <v>1339</v>
      </c>
      <c r="C514" t="s">
        <v>1388</v>
      </c>
    </row>
    <row r="515" spans="1:3">
      <c r="A515" t="str">
        <f>FinancialAssetsCurNoncur!G143</f>
        <v>المجموع</v>
      </c>
      <c r="B515" t="s">
        <v>1339</v>
      </c>
      <c r="C515" t="s">
        <v>1389</v>
      </c>
    </row>
    <row r="516" spans="1:3">
      <c r="A516" t="str">
        <f>FinancialAssetsCurNoncur!D149</f>
        <v>موجودات مالية بالقيمة العادلة من خلال قائمة الدخل</v>
      </c>
      <c r="B516" t="s">
        <v>1339</v>
      </c>
      <c r="C516" t="s">
        <v>1390</v>
      </c>
    </row>
    <row r="517" spans="1:3">
      <c r="A517" t="str">
        <f>FinancialAssetsCurNoncur!D150</f>
        <v>موجودات مالية بالقيمة العادلة من خلال قائمة الدخل ،  متوفر لها سعر سوقي</v>
      </c>
      <c r="B517" t="s">
        <v>1339</v>
      </c>
      <c r="C517" t="s">
        <v>1391</v>
      </c>
    </row>
    <row r="518" spans="1:3">
      <c r="A518" t="str">
        <f>FinancialAssetsCurNoncur!D151</f>
        <v>أذونات وسندات حكومية</v>
      </c>
      <c r="B518" t="s">
        <v>1339</v>
      </c>
      <c r="C518" t="s">
        <v>1392</v>
      </c>
    </row>
    <row r="519" spans="1:3">
      <c r="A519" t="str">
        <f>FinancialAssetsCurNoncur!D152</f>
        <v>سندات شركات</v>
      </c>
      <c r="B519" t="s">
        <v>1339</v>
      </c>
      <c r="C519" t="s">
        <v>1393</v>
      </c>
    </row>
    <row r="520" spans="1:3">
      <c r="A520" t="str">
        <f>FinancialAssetsCurNoncur!D153</f>
        <v>قروض وسلف</v>
      </c>
      <c r="B520" t="s">
        <v>1339</v>
      </c>
      <c r="C520" t="s">
        <v>1394</v>
      </c>
    </row>
    <row r="521" spans="1:3">
      <c r="A521" t="str">
        <f>FinancialAssetsCurNoncur!D154</f>
        <v>اسهم شركات</v>
      </c>
      <c r="B521" t="s">
        <v>1339</v>
      </c>
      <c r="C521" t="s">
        <v>1395</v>
      </c>
    </row>
    <row r="522" spans="1:3">
      <c r="A522" t="str">
        <f>FinancialAssetsCurNoncur!D155</f>
        <v>صناديق استثمارية</v>
      </c>
      <c r="B522" t="s">
        <v>1339</v>
      </c>
      <c r="C522" t="s">
        <v>1396</v>
      </c>
    </row>
    <row r="523" spans="1:3">
      <c r="A523" t="str">
        <f>FinancialAssetsCurNoncur!D156</f>
        <v>اخرى</v>
      </c>
      <c r="B523" t="s">
        <v>1339</v>
      </c>
      <c r="C523" t="s">
        <v>1397</v>
      </c>
    </row>
    <row r="524" spans="1:3">
      <c r="A524" t="str">
        <f>FinancialAssetsCurNoncur!D157</f>
        <v>مجموع الموجودات المالية بالقيمة العادلة من خلال قائمة الدخل،  متوفر لها سعر سوقي</v>
      </c>
      <c r="B524" t="s">
        <v>1339</v>
      </c>
      <c r="C524" t="s">
        <v>1398</v>
      </c>
    </row>
    <row r="525" spans="1:3">
      <c r="A525" t="str">
        <f>FinancialAssetsCurNoncur!D158</f>
        <v>موجودات مالية بالقيمة العادلة من خلال قائمة الدخل ، غير متوفر لها سعر سوقي</v>
      </c>
      <c r="B525" t="s">
        <v>1339</v>
      </c>
      <c r="C525" t="s">
        <v>1399</v>
      </c>
    </row>
    <row r="526" spans="1:3">
      <c r="A526" t="str">
        <f>FinancialAssetsCurNoncur!D159</f>
        <v>أذونات وسندات حكومية</v>
      </c>
      <c r="B526" t="s">
        <v>1339</v>
      </c>
      <c r="C526" t="s">
        <v>1400</v>
      </c>
    </row>
    <row r="527" spans="1:3">
      <c r="A527" t="str">
        <f>FinancialAssetsCurNoncur!D160</f>
        <v>سندات شركات</v>
      </c>
      <c r="B527" t="s">
        <v>1339</v>
      </c>
      <c r="C527" t="s">
        <v>1401</v>
      </c>
    </row>
    <row r="528" spans="1:3">
      <c r="A528" t="str">
        <f>FinancialAssetsCurNoncur!D161</f>
        <v>قروض وسلف</v>
      </c>
      <c r="B528" t="s">
        <v>1339</v>
      </c>
      <c r="C528" t="s">
        <v>1402</v>
      </c>
    </row>
    <row r="529" spans="1:3">
      <c r="A529" t="str">
        <f>FinancialAssetsCurNoncur!D162</f>
        <v>اسهم شركات</v>
      </c>
      <c r="B529" t="s">
        <v>1339</v>
      </c>
      <c r="C529" t="s">
        <v>1403</v>
      </c>
    </row>
    <row r="530" spans="1:3">
      <c r="A530" t="str">
        <f>FinancialAssetsCurNoncur!D163</f>
        <v>صناديق استثمارية</v>
      </c>
      <c r="B530" t="s">
        <v>1339</v>
      </c>
      <c r="C530" t="s">
        <v>1404</v>
      </c>
    </row>
    <row r="531" spans="1:3">
      <c r="A531" t="str">
        <f>FinancialAssetsCurNoncur!D164</f>
        <v>اخرى</v>
      </c>
      <c r="B531" t="s">
        <v>1339</v>
      </c>
      <c r="C531" t="s">
        <v>1405</v>
      </c>
    </row>
    <row r="532" spans="1:3">
      <c r="A532" t="str">
        <f>FinancialAssetsCurNoncur!D165</f>
        <v>مجموع الموجودات المالية بالقيمة العادلة من خلال قائمة الدخل، غير متوفر لها سعر سوقي</v>
      </c>
      <c r="B532" t="s">
        <v>1339</v>
      </c>
      <c r="C532" t="s">
        <v>1406</v>
      </c>
    </row>
    <row r="533" spans="1:3">
      <c r="A533" t="str">
        <f>FinancialAssetsCurNoncur!D166</f>
        <v>مجموع الموجودات المالية بالقيمة العادلة من خلال قائمة الدخل</v>
      </c>
      <c r="B533" t="s">
        <v>1339</v>
      </c>
      <c r="C533" t="s">
        <v>1407</v>
      </c>
    </row>
    <row r="534" spans="1:3">
      <c r="A534">
        <f>FinancialAssetsOrdOfLiq!D9</f>
        <v>0</v>
      </c>
      <c r="B534" t="s">
        <v>1408</v>
      </c>
      <c r="C534" t="s">
        <v>1409</v>
      </c>
    </row>
    <row r="535" spans="1:3">
      <c r="A535" t="str">
        <f>FinancialAssetsOrdOfLiq!E9</f>
        <v>Inside Jordan</v>
      </c>
      <c r="B535" t="s">
        <v>1408</v>
      </c>
      <c r="C535" t="s">
        <v>1410</v>
      </c>
    </row>
    <row r="536" spans="1:3">
      <c r="A536" t="str">
        <f>FinancialAssetsOrdOfLiq!F9</f>
        <v>Outside Jordan</v>
      </c>
      <c r="B536" t="s">
        <v>1408</v>
      </c>
      <c r="C536" t="s">
        <v>1411</v>
      </c>
    </row>
    <row r="537" spans="1:3">
      <c r="A537" t="str">
        <f>FinancialAssetsOrdOfLiq!G9</f>
        <v>Total</v>
      </c>
      <c r="B537" t="s">
        <v>1408</v>
      </c>
      <c r="C537" t="s">
        <v>1412</v>
      </c>
    </row>
    <row r="538" spans="1:3">
      <c r="A538" t="str">
        <f>FinancialAssetsOrdOfLiq!D15</f>
        <v>Financial assets at fair value through profit or loss</v>
      </c>
      <c r="B538" t="s">
        <v>1408</v>
      </c>
      <c r="C538" t="s">
        <v>1413</v>
      </c>
    </row>
    <row r="539" spans="1:3">
      <c r="A539" t="str">
        <f>FinancialAssetsOrdOfLiq!D16</f>
        <v>Financial assets at fair value through profit or loss, quoted</v>
      </c>
      <c r="B539" t="s">
        <v>1408</v>
      </c>
      <c r="C539" t="s">
        <v>1414</v>
      </c>
    </row>
    <row r="540" spans="1:3">
      <c r="A540" t="str">
        <f>FinancialAssetsOrdOfLiq!D17</f>
        <v>Governmental guaranteed bonds and bills</v>
      </c>
      <c r="B540" t="s">
        <v>1408</v>
      </c>
      <c r="C540" t="s">
        <v>1415</v>
      </c>
    </row>
    <row r="541" spans="1:3">
      <c r="A541" t="str">
        <f>FinancialAssetsOrdOfLiq!D18</f>
        <v>Corporate bonds and debentures</v>
      </c>
      <c r="B541" t="s">
        <v>1408</v>
      </c>
      <c r="C541" t="s">
        <v>1416</v>
      </c>
    </row>
    <row r="542" spans="1:3">
      <c r="A542" t="str">
        <f>FinancialAssetsOrdOfLiq!D19</f>
        <v xml:space="preserve">Loans and advances </v>
      </c>
      <c r="B542" t="s">
        <v>1408</v>
      </c>
      <c r="C542" t="s">
        <v>1417</v>
      </c>
    </row>
    <row r="543" spans="1:3">
      <c r="A543" t="str">
        <f>FinancialAssetsOrdOfLiq!D20</f>
        <v>Corporate shares</v>
      </c>
      <c r="B543" t="s">
        <v>1408</v>
      </c>
      <c r="C543" t="s">
        <v>1418</v>
      </c>
    </row>
    <row r="544" spans="1:3">
      <c r="A544" t="str">
        <f>FinancialAssetsOrdOfLiq!D21</f>
        <v>Funds</v>
      </c>
      <c r="B544" t="s">
        <v>1408</v>
      </c>
      <c r="C544" t="s">
        <v>1419</v>
      </c>
    </row>
    <row r="545" spans="1:3">
      <c r="A545" t="str">
        <f>FinancialAssetsOrdOfLiq!D22</f>
        <v>Others</v>
      </c>
      <c r="B545" t="s">
        <v>1408</v>
      </c>
      <c r="C545" t="s">
        <v>1420</v>
      </c>
    </row>
    <row r="546" spans="1:3">
      <c r="A546" t="str">
        <f>FinancialAssetsOrdOfLiq!D23</f>
        <v>Total financial assets at fair value through profit or loss, quoted</v>
      </c>
      <c r="B546" t="s">
        <v>1408</v>
      </c>
      <c r="C546" t="s">
        <v>1421</v>
      </c>
    </row>
    <row r="547" spans="1:3">
      <c r="A547" t="str">
        <f>FinancialAssetsOrdOfLiq!D24</f>
        <v>Financial assets at fair value through profit or loss, unquoted</v>
      </c>
      <c r="B547" t="s">
        <v>1408</v>
      </c>
      <c r="C547" t="s">
        <v>1422</v>
      </c>
    </row>
    <row r="548" spans="1:3">
      <c r="A548" t="str">
        <f>FinancialAssetsOrdOfLiq!D25</f>
        <v>Governmental guaranteed bonds and bills</v>
      </c>
      <c r="B548" t="s">
        <v>1408</v>
      </c>
      <c r="C548" t="s">
        <v>1423</v>
      </c>
    </row>
    <row r="549" spans="1:3">
      <c r="A549" t="str">
        <f>FinancialAssetsOrdOfLiq!D26</f>
        <v>Corporate bonds and debentures</v>
      </c>
      <c r="B549" t="s">
        <v>1408</v>
      </c>
      <c r="C549" t="s">
        <v>1424</v>
      </c>
    </row>
    <row r="550" spans="1:3">
      <c r="A550" t="str">
        <f>FinancialAssetsOrdOfLiq!D27</f>
        <v xml:space="preserve">Loans and advances </v>
      </c>
      <c r="B550" t="s">
        <v>1408</v>
      </c>
      <c r="C550" t="s">
        <v>1425</v>
      </c>
    </row>
    <row r="551" spans="1:3">
      <c r="A551" t="str">
        <f>FinancialAssetsOrdOfLiq!D28</f>
        <v>Corporate shares</v>
      </c>
      <c r="B551" t="s">
        <v>1408</v>
      </c>
      <c r="C551" t="s">
        <v>1426</v>
      </c>
    </row>
    <row r="552" spans="1:3">
      <c r="A552" t="str">
        <f>FinancialAssetsOrdOfLiq!D29</f>
        <v>Funds</v>
      </c>
      <c r="B552" t="s">
        <v>1408</v>
      </c>
      <c r="C552" t="s">
        <v>1427</v>
      </c>
    </row>
    <row r="553" spans="1:3">
      <c r="A553" t="str">
        <f>FinancialAssetsOrdOfLiq!D30</f>
        <v>Others</v>
      </c>
      <c r="B553" t="s">
        <v>1408</v>
      </c>
      <c r="C553" t="s">
        <v>1428</v>
      </c>
    </row>
    <row r="554" spans="1:3">
      <c r="A554" t="str">
        <f>FinancialAssetsOrdOfLiq!D31</f>
        <v>Total financial assets at fair value through profit or loss, unquoted</v>
      </c>
      <c r="B554" t="s">
        <v>1408</v>
      </c>
      <c r="C554" t="s">
        <v>1429</v>
      </c>
    </row>
    <row r="555" spans="1:3">
      <c r="A555" t="str">
        <f>FinancialAssetsOrdOfLiq!D32</f>
        <v>Total financial assets at fair value through profit or loss</v>
      </c>
      <c r="B555" t="s">
        <v>1408</v>
      </c>
      <c r="C555" t="s">
        <v>1430</v>
      </c>
    </row>
    <row r="556" spans="1:3">
      <c r="A556">
        <f>FinancialAssetsOrdOfLiq!D75</f>
        <v>0</v>
      </c>
      <c r="B556" t="s">
        <v>1408</v>
      </c>
      <c r="C556" t="s">
        <v>1431</v>
      </c>
    </row>
    <row r="557" spans="1:3">
      <c r="A557" t="str">
        <f>FinancialAssetsOrdOfLiq!E75</f>
        <v>Inside Jordan</v>
      </c>
      <c r="B557" t="s">
        <v>1408</v>
      </c>
      <c r="C557" t="s">
        <v>1432</v>
      </c>
    </row>
    <row r="558" spans="1:3">
      <c r="A558" t="str">
        <f>FinancialAssetsOrdOfLiq!F75</f>
        <v>Outside Jordan</v>
      </c>
      <c r="B558" t="s">
        <v>1408</v>
      </c>
      <c r="C558" t="s">
        <v>1433</v>
      </c>
    </row>
    <row r="559" spans="1:3">
      <c r="A559" t="str">
        <f>FinancialAssetsOrdOfLiq!G75</f>
        <v>Total</v>
      </c>
      <c r="B559" t="s">
        <v>1408</v>
      </c>
      <c r="C559" t="s">
        <v>1434</v>
      </c>
    </row>
    <row r="560" spans="1:3">
      <c r="A560" t="str">
        <f>FinancialAssetsOrdOfLiq!D81</f>
        <v>Financial assets at fair value through other comprehensive income</v>
      </c>
      <c r="B560" t="s">
        <v>1408</v>
      </c>
      <c r="C560" t="s">
        <v>1435</v>
      </c>
    </row>
    <row r="561" spans="1:3">
      <c r="A561" t="str">
        <f>FinancialAssetsOrdOfLiq!D82</f>
        <v>Financial assets at fair value through other comprehensive income, quoted</v>
      </c>
      <c r="B561" t="s">
        <v>1408</v>
      </c>
      <c r="C561" t="s">
        <v>1436</v>
      </c>
    </row>
    <row r="562" spans="1:3">
      <c r="A562" t="str">
        <f>FinancialAssetsOrdOfLiq!D83</f>
        <v>Governmental guaranteed bonds and bills</v>
      </c>
      <c r="B562" t="s">
        <v>1408</v>
      </c>
      <c r="C562" t="s">
        <v>1437</v>
      </c>
    </row>
    <row r="563" spans="1:3">
      <c r="A563" t="str">
        <f>FinancialAssetsOrdOfLiq!D84</f>
        <v>Corporate bonds and debentures</v>
      </c>
      <c r="B563" t="s">
        <v>1408</v>
      </c>
      <c r="C563" t="s">
        <v>1438</v>
      </c>
    </row>
    <row r="564" spans="1:3">
      <c r="A564" t="str">
        <f>FinancialAssetsOrdOfLiq!D85</f>
        <v xml:space="preserve">Loans and advances </v>
      </c>
      <c r="B564" t="s">
        <v>1408</v>
      </c>
      <c r="C564" t="s">
        <v>1439</v>
      </c>
    </row>
    <row r="565" spans="1:3">
      <c r="A565" t="str">
        <f>FinancialAssetsOrdOfLiq!D86</f>
        <v>Corporate shares</v>
      </c>
      <c r="B565" t="s">
        <v>1408</v>
      </c>
      <c r="C565" t="s">
        <v>1440</v>
      </c>
    </row>
    <row r="566" spans="1:3">
      <c r="A566" t="str">
        <f>FinancialAssetsOrdOfLiq!D87</f>
        <v>Funds</v>
      </c>
      <c r="B566" t="s">
        <v>1408</v>
      </c>
      <c r="C566" t="s">
        <v>1441</v>
      </c>
    </row>
    <row r="567" spans="1:3">
      <c r="A567" t="str">
        <f>FinancialAssetsOrdOfLiq!D88</f>
        <v>Others</v>
      </c>
      <c r="B567" t="s">
        <v>1408</v>
      </c>
      <c r="C567" t="s">
        <v>1442</v>
      </c>
    </row>
    <row r="568" spans="1:3">
      <c r="A568" t="str">
        <f>FinancialAssetsOrdOfLiq!D89</f>
        <v>Total financial assets at fair value through other comprehensive income, quoted</v>
      </c>
      <c r="B568" t="s">
        <v>1408</v>
      </c>
      <c r="C568" t="s">
        <v>1443</v>
      </c>
    </row>
    <row r="569" spans="1:3">
      <c r="A569" t="str">
        <f>FinancialAssetsOrdOfLiq!D90</f>
        <v>Financial assets at fair value through other comprehensive income, unquoted</v>
      </c>
      <c r="B569" t="s">
        <v>1408</v>
      </c>
      <c r="C569" t="s">
        <v>1444</v>
      </c>
    </row>
    <row r="570" spans="1:3">
      <c r="A570" t="str">
        <f>FinancialAssetsOrdOfLiq!D91</f>
        <v>Governmental guaranteed bonds and bills</v>
      </c>
      <c r="B570" t="s">
        <v>1408</v>
      </c>
      <c r="C570" t="s">
        <v>1445</v>
      </c>
    </row>
    <row r="571" spans="1:3">
      <c r="A571" t="str">
        <f>FinancialAssetsOrdOfLiq!D92</f>
        <v>Corporate bonds and debentures</v>
      </c>
      <c r="B571" t="s">
        <v>1408</v>
      </c>
      <c r="C571" t="s">
        <v>1446</v>
      </c>
    </row>
    <row r="572" spans="1:3">
      <c r="A572" t="str">
        <f>FinancialAssetsOrdOfLiq!D93</f>
        <v xml:space="preserve">Loans and advances </v>
      </c>
      <c r="B572" t="s">
        <v>1408</v>
      </c>
      <c r="C572" t="s">
        <v>1447</v>
      </c>
    </row>
    <row r="573" spans="1:3">
      <c r="A573" t="str">
        <f>FinancialAssetsOrdOfLiq!D94</f>
        <v>Corporate shares</v>
      </c>
      <c r="B573" t="s">
        <v>1408</v>
      </c>
      <c r="C573" t="s">
        <v>1448</v>
      </c>
    </row>
    <row r="574" spans="1:3">
      <c r="A574" t="str">
        <f>FinancialAssetsOrdOfLiq!D95</f>
        <v>Funds</v>
      </c>
      <c r="B574" t="s">
        <v>1408</v>
      </c>
      <c r="C574" t="s">
        <v>1449</v>
      </c>
    </row>
    <row r="575" spans="1:3">
      <c r="A575" t="str">
        <f>FinancialAssetsOrdOfLiq!D96</f>
        <v>Others</v>
      </c>
      <c r="B575" t="s">
        <v>1408</v>
      </c>
      <c r="C575" t="s">
        <v>1450</v>
      </c>
    </row>
    <row r="576" spans="1:3">
      <c r="A576" t="str">
        <f>FinancialAssetsOrdOfLiq!D97</f>
        <v>Total financial assets at fair value through other comprehensive income, unquoted</v>
      </c>
      <c r="B576" t="s">
        <v>1408</v>
      </c>
      <c r="C576" t="s">
        <v>1451</v>
      </c>
    </row>
    <row r="577" spans="1:3">
      <c r="A577" t="str">
        <f>FinancialAssetsOrdOfLiq!D98</f>
        <v>Total financial assets at fair value through other comprehensive income</v>
      </c>
      <c r="B577" t="s">
        <v>1408</v>
      </c>
      <c r="C577" t="s">
        <v>1452</v>
      </c>
    </row>
    <row r="578" spans="1:3">
      <c r="A578">
        <f>FinancialAssetsOrdOfLiq!D141</f>
        <v>0</v>
      </c>
      <c r="B578" t="s">
        <v>1408</v>
      </c>
      <c r="C578" t="s">
        <v>1453</v>
      </c>
    </row>
    <row r="579" spans="1:3">
      <c r="A579" t="str">
        <f>FinancialAssetsOrdOfLiq!E141</f>
        <v>Inside Jordan</v>
      </c>
      <c r="B579" t="s">
        <v>1408</v>
      </c>
      <c r="C579" t="s">
        <v>1454</v>
      </c>
    </row>
    <row r="580" spans="1:3">
      <c r="A580" t="str">
        <f>FinancialAssetsOrdOfLiq!F141</f>
        <v>Outside Jordan</v>
      </c>
      <c r="B580" t="s">
        <v>1408</v>
      </c>
      <c r="C580" t="s">
        <v>1455</v>
      </c>
    </row>
    <row r="581" spans="1:3">
      <c r="A581" t="str">
        <f>FinancialAssetsOrdOfLiq!G141</f>
        <v>Total</v>
      </c>
      <c r="B581" t="s">
        <v>1408</v>
      </c>
      <c r="C581" t="s">
        <v>1456</v>
      </c>
    </row>
    <row r="582" spans="1:3">
      <c r="A582" t="str">
        <f>FinancialAssetsOrdOfLiq!D147</f>
        <v>Financial assets at amortized cost</v>
      </c>
      <c r="B582" t="s">
        <v>1408</v>
      </c>
      <c r="C582" t="s">
        <v>1457</v>
      </c>
    </row>
    <row r="583" spans="1:3">
      <c r="A583" t="str">
        <f>FinancialAssetsOrdOfLiq!D148</f>
        <v>Financial assets at amortized cost, quoted</v>
      </c>
      <c r="B583" t="s">
        <v>1408</v>
      </c>
      <c r="C583" t="s">
        <v>1458</v>
      </c>
    </row>
    <row r="584" spans="1:3">
      <c r="A584" t="str">
        <f>FinancialAssetsOrdOfLiq!D149</f>
        <v>Foreign treasury bonds</v>
      </c>
      <c r="B584" t="s">
        <v>1408</v>
      </c>
      <c r="C584" t="s">
        <v>1459</v>
      </c>
    </row>
    <row r="585" spans="1:3">
      <c r="A585" t="str">
        <f>FinancialAssetsOrdOfLiq!D150</f>
        <v>Domestic treasury bonds</v>
      </c>
      <c r="B585" t="s">
        <v>1408</v>
      </c>
      <c r="C585" t="s">
        <v>1460</v>
      </c>
    </row>
    <row r="586" spans="1:3">
      <c r="A586" t="str">
        <f>FinancialAssetsOrdOfLiq!D151</f>
        <v>Treasury bills</v>
      </c>
      <c r="B586" t="s">
        <v>1408</v>
      </c>
      <c r="C586" t="s">
        <v>1461</v>
      </c>
    </row>
    <row r="587" spans="1:3">
      <c r="A587" t="str">
        <f>FinancialAssetsOrdOfLiq!D152</f>
        <v>Governmental guaranteed bonds and bills</v>
      </c>
      <c r="B587" t="s">
        <v>1408</v>
      </c>
      <c r="C587" t="s">
        <v>1462</v>
      </c>
    </row>
    <row r="588" spans="1:3">
      <c r="A588" t="str">
        <f>FinancialAssetsOrdOfLiq!D153</f>
        <v>Corporate bonds and debentures</v>
      </c>
      <c r="B588" t="s">
        <v>1408</v>
      </c>
      <c r="C588" t="s">
        <v>1463</v>
      </c>
    </row>
    <row r="589" spans="1:3">
      <c r="A589" t="str">
        <f>FinancialAssetsOrdOfLiq!D154</f>
        <v>Others</v>
      </c>
      <c r="B589" t="s">
        <v>1408</v>
      </c>
      <c r="C589" t="s">
        <v>1464</v>
      </c>
    </row>
    <row r="590" spans="1:3">
      <c r="A590" t="str">
        <f>FinancialAssetsOrdOfLiq!D155</f>
        <v>Gross financial assets at amortized cost, quoted</v>
      </c>
      <c r="B590" t="s">
        <v>1408</v>
      </c>
      <c r="C590" t="s">
        <v>1465</v>
      </c>
    </row>
    <row r="591" spans="1:3">
      <c r="A591" t="str">
        <f>FinancialAssetsOrdOfLiq!D156</f>
        <v>Impairment provision</v>
      </c>
      <c r="B591" t="s">
        <v>1408</v>
      </c>
      <c r="C591" t="s">
        <v>1466</v>
      </c>
    </row>
    <row r="592" spans="1:3">
      <c r="A592" t="str">
        <f>FinancialAssetsOrdOfLiq!D157</f>
        <v>Net financial assets at amortized cost, quoted</v>
      </c>
      <c r="B592" t="s">
        <v>1408</v>
      </c>
      <c r="C592" t="s">
        <v>1467</v>
      </c>
    </row>
    <row r="593" spans="1:3">
      <c r="A593" t="str">
        <f>FinancialAssetsOrdOfLiq!D158</f>
        <v>Financial assets at amortized cost, unquoted</v>
      </c>
      <c r="B593" t="s">
        <v>1408</v>
      </c>
      <c r="C593" t="s">
        <v>1468</v>
      </c>
    </row>
    <row r="594" spans="1:3">
      <c r="A594" t="str">
        <f>FinancialAssetsOrdOfLiq!D159</f>
        <v>Foreign treasury bonds</v>
      </c>
      <c r="B594" t="s">
        <v>1408</v>
      </c>
      <c r="C594" t="s">
        <v>1469</v>
      </c>
    </row>
    <row r="595" spans="1:3">
      <c r="A595" t="str">
        <f>FinancialAssetsOrdOfLiq!D160</f>
        <v>Domestic treasury bonds</v>
      </c>
      <c r="B595" t="s">
        <v>1408</v>
      </c>
      <c r="C595" t="s">
        <v>1470</v>
      </c>
    </row>
    <row r="596" spans="1:3">
      <c r="A596" t="str">
        <f>FinancialAssetsOrdOfLiq!D161</f>
        <v>Treasury bills</v>
      </c>
      <c r="B596" t="s">
        <v>1408</v>
      </c>
      <c r="C596" t="s">
        <v>1471</v>
      </c>
    </row>
    <row r="597" spans="1:3">
      <c r="A597" t="str">
        <f>FinancialAssetsOrdOfLiq!D162</f>
        <v>Governmental guaranteed bonds and bills</v>
      </c>
      <c r="B597" t="s">
        <v>1408</v>
      </c>
      <c r="C597" t="s">
        <v>1472</v>
      </c>
    </row>
    <row r="598" spans="1:3">
      <c r="A598" t="str">
        <f>FinancialAssetsOrdOfLiq!D163</f>
        <v>Corporate bonds and debentures</v>
      </c>
      <c r="B598" t="s">
        <v>1408</v>
      </c>
      <c r="C598" t="s">
        <v>1473</v>
      </c>
    </row>
    <row r="599" spans="1:3">
      <c r="A599" t="str">
        <f>FinancialAssetsOrdOfLiq!D164</f>
        <v>Others</v>
      </c>
      <c r="B599" t="s">
        <v>1408</v>
      </c>
      <c r="C599" t="s">
        <v>1474</v>
      </c>
    </row>
    <row r="600" spans="1:3">
      <c r="A600" t="str">
        <f>FinancialAssetsOrdOfLiq!D165</f>
        <v>Gross financial assets at amortized cost, unquoted</v>
      </c>
      <c r="B600" t="s">
        <v>1408</v>
      </c>
      <c r="C600" t="s">
        <v>1475</v>
      </c>
    </row>
    <row r="601" spans="1:3">
      <c r="A601" t="str">
        <f>FinancialAssetsOrdOfLiq!D166</f>
        <v>Impairment provision</v>
      </c>
      <c r="B601" t="s">
        <v>1408</v>
      </c>
      <c r="C601" t="s">
        <v>1476</v>
      </c>
    </row>
    <row r="602" spans="1:3">
      <c r="A602" t="str">
        <f>FinancialAssetsOrdOfLiq!D167</f>
        <v>Net financial assets at amortized cost, unquoted</v>
      </c>
      <c r="B602" t="s">
        <v>1408</v>
      </c>
      <c r="C602" t="s">
        <v>1477</v>
      </c>
    </row>
    <row r="603" spans="1:3">
      <c r="A603" t="str">
        <f>FinancialAssetsOrdOfLiq!D168</f>
        <v>Net financial assets at amortized cost</v>
      </c>
      <c r="B603" t="s">
        <v>1408</v>
      </c>
      <c r="C603" t="s">
        <v>1478</v>
      </c>
    </row>
    <row r="604" spans="1:3">
      <c r="A604" t="str">
        <f>NotesIntanAsset!D9</f>
        <v>تفاصيل</v>
      </c>
      <c r="B604" t="s">
        <v>1479</v>
      </c>
      <c r="C604" t="s">
        <v>1480</v>
      </c>
    </row>
    <row r="605" spans="1:3">
      <c r="A605" t="str">
        <f>NotesIntanAsset!E9</f>
        <v>الشهرة</v>
      </c>
      <c r="B605" t="s">
        <v>1479</v>
      </c>
      <c r="C605" t="s">
        <v>1481</v>
      </c>
    </row>
    <row r="606" spans="1:3">
      <c r="A606" t="str">
        <f>NotesIntanAsset!F9</f>
        <v xml:space="preserve">رخصة مزاولة اعمال الوساطة </v>
      </c>
      <c r="B606" t="s">
        <v>1479</v>
      </c>
      <c r="C606" t="s">
        <v>1482</v>
      </c>
    </row>
    <row r="607" spans="1:3">
      <c r="A607" t="str">
        <f>NotesIntanAsset!G9</f>
        <v>انظمة حاسوب وبرامج</v>
      </c>
      <c r="B607" t="s">
        <v>1479</v>
      </c>
      <c r="C607" t="s">
        <v>1483</v>
      </c>
    </row>
    <row r="608" spans="1:3">
      <c r="A608" t="str">
        <f>NotesIntanAsset!H9</f>
        <v>الاستثمارات في نظام البطاقات الائتمانية</v>
      </c>
      <c r="B608" t="s">
        <v>1479</v>
      </c>
      <c r="C608" t="s">
        <v>1484</v>
      </c>
    </row>
    <row r="609" spans="1:3">
      <c r="A609" t="str">
        <f>NotesIntanAsset!I9</f>
        <v>موجودات غير ملموسة أخرى</v>
      </c>
      <c r="B609" t="s">
        <v>1479</v>
      </c>
      <c r="C609" t="s">
        <v>1485</v>
      </c>
    </row>
    <row r="610" spans="1:3">
      <c r="A610" t="str">
        <f>NotesIntanAsset!J9</f>
        <v>المجموع</v>
      </c>
      <c r="B610" t="s">
        <v>1479</v>
      </c>
      <c r="C610" t="s">
        <v>1486</v>
      </c>
    </row>
    <row r="611" spans="1:3">
      <c r="A611" t="str">
        <f>NotesIntanAsset!D15</f>
        <v>الافصاح عن معلومات تفصيلية حول الموجودات غير الملموسة</v>
      </c>
      <c r="B611" t="s">
        <v>1479</v>
      </c>
      <c r="C611" t="s">
        <v>1487</v>
      </c>
    </row>
    <row r="612" spans="1:3">
      <c r="A612" t="str">
        <f>NotesIntanAsset!D16</f>
        <v>الكلفه</v>
      </c>
      <c r="B612" t="s">
        <v>1479</v>
      </c>
      <c r="C612" t="s">
        <v>1488</v>
      </c>
    </row>
    <row r="613" spans="1:3">
      <c r="A613" t="str">
        <f>NotesIntanAsset!D17</f>
        <v>الرصيد في بداية السنة</v>
      </c>
      <c r="B613" t="s">
        <v>1479</v>
      </c>
      <c r="C613" t="s">
        <v>1489</v>
      </c>
    </row>
    <row r="614" spans="1:3">
      <c r="A614" t="str">
        <f>NotesIntanAsset!D18</f>
        <v>أثر التغير في اسعار الصرف</v>
      </c>
      <c r="B614" t="s">
        <v>1479</v>
      </c>
      <c r="C614" t="s">
        <v>1490</v>
      </c>
    </row>
    <row r="615" spans="1:3">
      <c r="A615" t="str">
        <f>NotesIntanAsset!D19</f>
        <v>الاضافات</v>
      </c>
      <c r="B615" t="s">
        <v>1479</v>
      </c>
      <c r="C615" t="s">
        <v>1491</v>
      </c>
    </row>
    <row r="616" spans="1:3">
      <c r="A616" t="str">
        <f>NotesIntanAsset!D20</f>
        <v>الاستبعادات</v>
      </c>
      <c r="B616" t="s">
        <v>1479</v>
      </c>
      <c r="C616" t="s">
        <v>1492</v>
      </c>
    </row>
    <row r="617" spans="1:3">
      <c r="A617" t="str">
        <f>NotesIntanAsset!D21</f>
        <v>أخرى</v>
      </c>
      <c r="B617" t="s">
        <v>1479</v>
      </c>
      <c r="C617" t="s">
        <v>1493</v>
      </c>
    </row>
    <row r="618" spans="1:3">
      <c r="A618" t="str">
        <f>NotesIntanAsset!D22</f>
        <v>الرصيد في نهاية السنة</v>
      </c>
      <c r="B618" t="s">
        <v>1479</v>
      </c>
      <c r="C618" t="s">
        <v>1494</v>
      </c>
    </row>
    <row r="619" spans="1:3">
      <c r="A619" t="str">
        <f>NotesIntanAsset!D23</f>
        <v>الاطفاء المتراكم ومخصص تدني متراكم</v>
      </c>
      <c r="B619" t="s">
        <v>1479</v>
      </c>
      <c r="C619" t="s">
        <v>1495</v>
      </c>
    </row>
    <row r="620" spans="1:3">
      <c r="A620" t="str">
        <f>NotesIntanAsset!D24</f>
        <v>الرصيد في بداية السنة</v>
      </c>
      <c r="B620" t="s">
        <v>1479</v>
      </c>
      <c r="C620" t="s">
        <v>1496</v>
      </c>
    </row>
    <row r="621" spans="1:3">
      <c r="A621" t="str">
        <f>NotesIntanAsset!D25</f>
        <v>أثر التغير في اسعار الصرف</v>
      </c>
      <c r="B621" t="s">
        <v>1479</v>
      </c>
      <c r="C621" t="s">
        <v>1497</v>
      </c>
    </row>
    <row r="622" spans="1:3">
      <c r="A622" t="str">
        <f>NotesIntanAsset!D26</f>
        <v>الاطفاء للسنة</v>
      </c>
      <c r="B622" t="s">
        <v>1479</v>
      </c>
      <c r="C622" t="s">
        <v>1498</v>
      </c>
    </row>
    <row r="623" spans="1:3">
      <c r="A623" t="str">
        <f>NotesIntanAsset!D27</f>
        <v>خسائر تدني القيمة المعترف بها في الربح أو الخسارة</v>
      </c>
      <c r="B623" t="s">
        <v>1479</v>
      </c>
      <c r="C623" t="s">
        <v>1499</v>
      </c>
    </row>
    <row r="624" spans="1:3">
      <c r="A624" t="str">
        <f>NotesIntanAsset!D28</f>
        <v>الاستبعادات</v>
      </c>
      <c r="B624" t="s">
        <v>1479</v>
      </c>
      <c r="C624" t="s">
        <v>1500</v>
      </c>
    </row>
    <row r="625" spans="1:3">
      <c r="A625" t="str">
        <f>NotesIntanAsset!D29</f>
        <v>أخرى</v>
      </c>
      <c r="B625" t="s">
        <v>1479</v>
      </c>
      <c r="C625" t="s">
        <v>1501</v>
      </c>
    </row>
    <row r="626" spans="1:3">
      <c r="A626" t="str">
        <f>NotesIntanAsset!D30</f>
        <v>الرصيد في نهاية السنة</v>
      </c>
      <c r="B626" t="s">
        <v>1479</v>
      </c>
      <c r="C626" t="s">
        <v>1502</v>
      </c>
    </row>
    <row r="627" spans="1:3">
      <c r="A627" t="str">
        <f>NotesIntanAsset!D31</f>
        <v>القمية الدفترية في نهاية السنة</v>
      </c>
      <c r="B627" t="s">
        <v>1479</v>
      </c>
      <c r="C627" t="s">
        <v>1503</v>
      </c>
    </row>
    <row r="628" spans="1:3">
      <c r="A628" t="str">
        <f>NotesIntanAsset!D32</f>
        <v>دفعات مقدما لشراء الموجودات غير الملموسة</v>
      </c>
      <c r="B628" t="s">
        <v>1479</v>
      </c>
      <c r="C628" t="s">
        <v>1504</v>
      </c>
    </row>
    <row r="629" spans="1:3">
      <c r="A629" t="str">
        <f>NotesIntanAsset!D33</f>
        <v>مشاريع قيد التنفيذ</v>
      </c>
      <c r="B629" t="s">
        <v>1479</v>
      </c>
      <c r="C629" t="s">
        <v>1505</v>
      </c>
    </row>
    <row r="630" spans="1:3">
      <c r="A630" t="str">
        <f>NotesIntanAsset!D34</f>
        <v>مجموع الموجودات غير الملموسة</v>
      </c>
      <c r="B630" t="s">
        <v>1479</v>
      </c>
      <c r="C630" t="s">
        <v>1506</v>
      </c>
    </row>
    <row r="631" spans="1:3">
      <c r="A631" t="str">
        <f>IncomeTax!D9</f>
        <v>تفاصيل الحركة على الموجودات الضريبة المؤجلة هي كما يلي:</v>
      </c>
      <c r="B631" t="s">
        <v>1507</v>
      </c>
      <c r="C631" t="s">
        <v>1508</v>
      </c>
    </row>
    <row r="632" spans="1:3">
      <c r="A632" t="str">
        <f>IncomeTax!D10</f>
        <v>تفاصيل</v>
      </c>
      <c r="B632" t="s">
        <v>1507</v>
      </c>
      <c r="C632" t="s">
        <v>1509</v>
      </c>
    </row>
    <row r="633" spans="1:3">
      <c r="A633" t="str">
        <f>IncomeTax!E10</f>
        <v>قيمة</v>
      </c>
      <c r="B633" t="s">
        <v>1507</v>
      </c>
      <c r="C633" t="s">
        <v>1510</v>
      </c>
    </row>
    <row r="634" spans="1:3">
      <c r="A634" t="str">
        <f>IncomeTax!D16</f>
        <v xml:space="preserve">الحركة على موجودات ضريبية مؤجلة </v>
      </c>
      <c r="B634" t="s">
        <v>1507</v>
      </c>
      <c r="C634" t="s">
        <v>1511</v>
      </c>
    </row>
    <row r="635" spans="1:3">
      <c r="A635" t="str">
        <f>IncomeTax!D17</f>
        <v>الرصيد في بداية السنة</v>
      </c>
      <c r="B635" t="s">
        <v>1507</v>
      </c>
      <c r="C635" t="s">
        <v>1512</v>
      </c>
    </row>
    <row r="636" spans="1:3">
      <c r="A636" t="str">
        <f>IncomeTax!D18</f>
        <v>المبالغ المضافة خلال السنة</v>
      </c>
      <c r="B636" t="s">
        <v>1507</v>
      </c>
      <c r="C636" t="s">
        <v>1513</v>
      </c>
    </row>
    <row r="637" spans="1:3">
      <c r="A637" t="str">
        <f>IncomeTax!D19</f>
        <v>المبالغ المحررة خلال السنة</v>
      </c>
      <c r="B637" t="s">
        <v>1507</v>
      </c>
      <c r="C637" t="s">
        <v>1514</v>
      </c>
    </row>
    <row r="638" spans="1:3">
      <c r="A638" t="str">
        <f>IncomeTax!D20</f>
        <v>مجموع الزيادة ( النقص) خلال السنة</v>
      </c>
      <c r="B638" t="s">
        <v>1507</v>
      </c>
      <c r="C638" t="s">
        <v>1515</v>
      </c>
    </row>
    <row r="639" spans="1:3">
      <c r="A639" t="str">
        <f>IncomeTax!D21</f>
        <v>الرصيد في نهاية السنة</v>
      </c>
      <c r="B639" t="s">
        <v>1507</v>
      </c>
      <c r="C639" t="s">
        <v>1516</v>
      </c>
    </row>
    <row r="640" spans="1:3">
      <c r="A640" t="str">
        <f>IncomeTax!D31</f>
        <v>البنود المنسوبة إلى الموجودات الضريبة المؤجلة هي كما يلي:</v>
      </c>
      <c r="B640" t="s">
        <v>1507</v>
      </c>
      <c r="C640" t="s">
        <v>1517</v>
      </c>
    </row>
    <row r="641" spans="1:3">
      <c r="A641" t="str">
        <f>IncomeTax!D32</f>
        <v>موجودات الضريبة المؤجلة</v>
      </c>
      <c r="B641" t="s">
        <v>1507</v>
      </c>
      <c r="C641" t="s">
        <v>1518</v>
      </c>
    </row>
    <row r="642" spans="1:3">
      <c r="A642" t="str">
        <f>IncomeTax!D32</f>
        <v>موجودات الضريبة المؤجلة</v>
      </c>
      <c r="B642" t="s">
        <v>1507</v>
      </c>
      <c r="C642" t="s">
        <v>1519</v>
      </c>
    </row>
    <row r="643" spans="1:3">
      <c r="A643" t="str">
        <f>IncomeTax!E32</f>
        <v>الرصيد في بداية السنة</v>
      </c>
      <c r="B643" t="s">
        <v>1507</v>
      </c>
      <c r="C643" t="s">
        <v>1520</v>
      </c>
    </row>
    <row r="644" spans="1:3">
      <c r="A644" t="str">
        <f>IncomeTax!F32</f>
        <v>المبالغ المضافة خلال السنة</v>
      </c>
      <c r="B644" t="s">
        <v>1507</v>
      </c>
      <c r="C644" t="s">
        <v>1521</v>
      </c>
    </row>
    <row r="645" spans="1:3">
      <c r="A645" t="str">
        <f>IncomeTax!G32</f>
        <v>المبالغ المحررة خلال السنة</v>
      </c>
      <c r="B645" t="s">
        <v>1507</v>
      </c>
      <c r="C645" t="s">
        <v>1522</v>
      </c>
    </row>
    <row r="646" spans="1:3">
      <c r="A646" t="str">
        <f>IncomeTax!H32</f>
        <v>الرصيد في نهاية السنة</v>
      </c>
      <c r="B646" t="s">
        <v>1507</v>
      </c>
      <c r="C646" t="s">
        <v>1523</v>
      </c>
    </row>
    <row r="647" spans="1:3">
      <c r="A647" t="str">
        <f>IncomeTax!I32</f>
        <v>موجودات الضريبة المؤجلة</v>
      </c>
      <c r="B647" t="s">
        <v>1507</v>
      </c>
      <c r="C647" t="s">
        <v>1524</v>
      </c>
    </row>
    <row r="648" spans="1:3">
      <c r="A648" t="str">
        <f>IncomeTax!D64</f>
        <v>موجودات الضريبة المؤجلة</v>
      </c>
      <c r="B648" t="s">
        <v>1507</v>
      </c>
      <c r="C648" t="s">
        <v>1525</v>
      </c>
    </row>
    <row r="649" spans="1:3">
      <c r="A649" t="str">
        <f>IncomeTax!E64</f>
        <v>الرصيد في بداية السنة</v>
      </c>
      <c r="B649" t="s">
        <v>1507</v>
      </c>
      <c r="C649" t="s">
        <v>1526</v>
      </c>
    </row>
    <row r="650" spans="1:3">
      <c r="A650" t="str">
        <f>IncomeTax!F64</f>
        <v>المبالغ المضافة خلال السنة</v>
      </c>
      <c r="B650" t="s">
        <v>1507</v>
      </c>
      <c r="C650" t="s">
        <v>1527</v>
      </c>
    </row>
    <row r="651" spans="1:3">
      <c r="A651" t="str">
        <f>IncomeTax!G64</f>
        <v>المبالغ المحررة خلال السنة</v>
      </c>
      <c r="B651" t="s">
        <v>1507</v>
      </c>
      <c r="C651" t="s">
        <v>1528</v>
      </c>
    </row>
    <row r="652" spans="1:3">
      <c r="A652" t="str">
        <f>IncomeTax!H64</f>
        <v>الرصيد في نهاية السنة</v>
      </c>
      <c r="B652" t="s">
        <v>1507</v>
      </c>
      <c r="C652" t="s">
        <v>1529</v>
      </c>
    </row>
    <row r="653" spans="1:3">
      <c r="A653" t="str">
        <f>IncomeTax!I64</f>
        <v>موجودات الضريبة المؤجلة</v>
      </c>
      <c r="B653" t="s">
        <v>1507</v>
      </c>
      <c r="C653" t="s">
        <v>1530</v>
      </c>
    </row>
    <row r="654" spans="1:3">
      <c r="A654" t="str">
        <f>IncomeTax!D70</f>
        <v>المجموع</v>
      </c>
      <c r="B654" t="s">
        <v>1507</v>
      </c>
      <c r="C654" t="s">
        <v>1531</v>
      </c>
    </row>
    <row r="655" spans="1:3">
      <c r="A655" t="str">
        <f>IncomeTax!D95</f>
        <v>تفاصيل الحركة على المطلوبات الضريبية المؤجلة هي كما يلي:</v>
      </c>
      <c r="B655" t="s">
        <v>1507</v>
      </c>
      <c r="C655" t="s">
        <v>1532</v>
      </c>
    </row>
    <row r="656" spans="1:3">
      <c r="A656" t="str">
        <f>IncomeTax!D96</f>
        <v>تفاصيل</v>
      </c>
      <c r="B656" t="s">
        <v>1507</v>
      </c>
      <c r="C656" t="s">
        <v>1533</v>
      </c>
    </row>
    <row r="657" spans="1:3">
      <c r="A657" t="str">
        <f>IncomeTax!E96</f>
        <v>قيمة</v>
      </c>
      <c r="B657" t="s">
        <v>1507</v>
      </c>
      <c r="C657" t="s">
        <v>1534</v>
      </c>
    </row>
    <row r="658" spans="1:3">
      <c r="A658" t="str">
        <f>IncomeTax!D102</f>
        <v xml:space="preserve">الحركة على مطلوبات ضريبية مؤجلة </v>
      </c>
      <c r="B658" t="s">
        <v>1507</v>
      </c>
      <c r="C658" t="s">
        <v>1535</v>
      </c>
    </row>
    <row r="659" spans="1:3">
      <c r="A659" t="str">
        <f>IncomeTax!D103</f>
        <v>الرصيد في بداية السنة</v>
      </c>
      <c r="B659" t="s">
        <v>1507</v>
      </c>
      <c r="C659" t="s">
        <v>1536</v>
      </c>
    </row>
    <row r="660" spans="1:3">
      <c r="A660" t="str">
        <f>IncomeTax!D104</f>
        <v>المبالغ المضافة خلال السنة</v>
      </c>
      <c r="B660" t="s">
        <v>1507</v>
      </c>
      <c r="C660" t="s">
        <v>1537</v>
      </c>
    </row>
    <row r="661" spans="1:3">
      <c r="A661" t="str">
        <f>IncomeTax!D105</f>
        <v>المبالغ المحررة خلال السنة</v>
      </c>
      <c r="B661" t="s">
        <v>1507</v>
      </c>
      <c r="C661" t="s">
        <v>1538</v>
      </c>
    </row>
    <row r="662" spans="1:3">
      <c r="A662" t="str">
        <f>IncomeTax!D106</f>
        <v>مجموع الزيادة ( النقص) خلال السنة</v>
      </c>
      <c r="B662" t="s">
        <v>1507</v>
      </c>
      <c r="C662" t="s">
        <v>1539</v>
      </c>
    </row>
    <row r="663" spans="1:3">
      <c r="A663" t="str">
        <f>IncomeTax!D107</f>
        <v>الرصيد في نهاية السنة</v>
      </c>
      <c r="B663" t="s">
        <v>1507</v>
      </c>
      <c r="C663" t="s">
        <v>1540</v>
      </c>
    </row>
    <row r="664" spans="1:3">
      <c r="A664" t="str">
        <f>IncomeTax!D117</f>
        <v>البنود المنسوبة إلى المطلوبات الضريبية المؤجلة هي كما يلي:</v>
      </c>
      <c r="B664" t="s">
        <v>1507</v>
      </c>
      <c r="C664" t="s">
        <v>1541</v>
      </c>
    </row>
    <row r="665" spans="1:3">
      <c r="A665" t="str">
        <f>IncomeTax!D118</f>
        <v>مطلوبات ضريبية مؤجلة</v>
      </c>
      <c r="B665" t="s">
        <v>1507</v>
      </c>
      <c r="C665" t="s">
        <v>1542</v>
      </c>
    </row>
    <row r="666" spans="1:3">
      <c r="A666" t="str">
        <f>IncomeTax!D118</f>
        <v>مطلوبات ضريبية مؤجلة</v>
      </c>
      <c r="B666" t="s">
        <v>1507</v>
      </c>
      <c r="C666" t="s">
        <v>1543</v>
      </c>
    </row>
    <row r="667" spans="1:3">
      <c r="A667" t="str">
        <f>IncomeTax!E118</f>
        <v>الرصيد في بداية السنة</v>
      </c>
      <c r="B667" t="s">
        <v>1507</v>
      </c>
      <c r="C667" t="s">
        <v>1544</v>
      </c>
    </row>
    <row r="668" spans="1:3">
      <c r="A668" t="str">
        <f>IncomeTax!F118</f>
        <v>المبالغ المضافة خلال السنة</v>
      </c>
      <c r="B668" t="s">
        <v>1507</v>
      </c>
      <c r="C668" t="s">
        <v>1545</v>
      </c>
    </row>
    <row r="669" spans="1:3">
      <c r="A669" t="str">
        <f>IncomeTax!G118</f>
        <v>المبالغ المحررة خلال السنة</v>
      </c>
      <c r="B669" t="s">
        <v>1507</v>
      </c>
      <c r="C669" t="s">
        <v>1546</v>
      </c>
    </row>
    <row r="670" spans="1:3">
      <c r="A670" t="str">
        <f>IncomeTax!H118</f>
        <v>الرصيد في نهاية السنة</v>
      </c>
      <c r="B670" t="s">
        <v>1507</v>
      </c>
      <c r="C670" t="s">
        <v>1547</v>
      </c>
    </row>
    <row r="671" spans="1:3">
      <c r="A671" t="str">
        <f>IncomeTax!I118</f>
        <v>مطلوبات ضريبية مؤجلة</v>
      </c>
      <c r="B671" t="s">
        <v>1507</v>
      </c>
      <c r="C671" t="s">
        <v>1548</v>
      </c>
    </row>
    <row r="672" spans="1:3">
      <c r="A672" t="str">
        <f>IncomeTax!D150</f>
        <v>مطلوبات ضريبية مؤجلة</v>
      </c>
      <c r="B672" t="s">
        <v>1507</v>
      </c>
      <c r="C672" t="s">
        <v>1549</v>
      </c>
    </row>
    <row r="673" spans="1:3">
      <c r="A673" t="str">
        <f>IncomeTax!E150</f>
        <v>الرصيد في بداية السنة</v>
      </c>
      <c r="B673" t="s">
        <v>1507</v>
      </c>
      <c r="C673" t="s">
        <v>1550</v>
      </c>
    </row>
    <row r="674" spans="1:3">
      <c r="A674" t="str">
        <f>IncomeTax!F150</f>
        <v>المبالغ المضافة خلال السنة</v>
      </c>
      <c r="B674" t="s">
        <v>1507</v>
      </c>
      <c r="C674" t="s">
        <v>1551</v>
      </c>
    </row>
    <row r="675" spans="1:3">
      <c r="A675" t="str">
        <f>IncomeTax!G150</f>
        <v>المبالغ المحررة خلال السنة</v>
      </c>
      <c r="B675" t="s">
        <v>1507</v>
      </c>
      <c r="C675" t="s">
        <v>1552</v>
      </c>
    </row>
    <row r="676" spans="1:3">
      <c r="A676" t="str">
        <f>IncomeTax!H150</f>
        <v>الرصيد في نهاية السنة</v>
      </c>
      <c r="B676" t="s">
        <v>1507</v>
      </c>
      <c r="C676" t="s">
        <v>1553</v>
      </c>
    </row>
    <row r="677" spans="1:3">
      <c r="A677" t="str">
        <f>IncomeTax!I150</f>
        <v>مطلوبات ضريبية مؤجلة</v>
      </c>
      <c r="B677" t="s">
        <v>1507</v>
      </c>
      <c r="C677" t="s">
        <v>1554</v>
      </c>
    </row>
    <row r="678" spans="1:3">
      <c r="A678" t="str">
        <f>IncomeTax!D156</f>
        <v>المجموع</v>
      </c>
      <c r="B678" t="s">
        <v>1507</v>
      </c>
      <c r="C678" t="s">
        <v>1555</v>
      </c>
    </row>
    <row r="679" spans="1:3">
      <c r="A679" t="str">
        <f>IncomeTax!D181</f>
        <v>تفاصيل</v>
      </c>
      <c r="B679" t="s">
        <v>1507</v>
      </c>
      <c r="C679" t="s">
        <v>1556</v>
      </c>
    </row>
    <row r="680" spans="1:3">
      <c r="A680" t="str">
        <f>IncomeTax!E181</f>
        <v>قيمة</v>
      </c>
      <c r="B680" t="s">
        <v>1507</v>
      </c>
      <c r="C680" t="s">
        <v>1557</v>
      </c>
    </row>
    <row r="681" spans="1:3">
      <c r="A681" t="str">
        <f>IncomeTax!D187</f>
        <v>مخصص ضريبة دخل</v>
      </c>
      <c r="B681" t="s">
        <v>1507</v>
      </c>
      <c r="C681" t="s">
        <v>1558</v>
      </c>
    </row>
    <row r="682" spans="1:3">
      <c r="A682" t="str">
        <f>IncomeTax!D188</f>
        <v>الرصيد في بداية السنة</v>
      </c>
      <c r="B682" t="s">
        <v>1507</v>
      </c>
      <c r="C682" t="s">
        <v>1559</v>
      </c>
    </row>
    <row r="683" spans="1:3">
      <c r="A683" t="str">
        <f>IncomeTax!D189</f>
        <v xml:space="preserve"> ضريبة الدخل مدفوعة</v>
      </c>
      <c r="B683" t="s">
        <v>1507</v>
      </c>
      <c r="C683" t="s">
        <v>1560</v>
      </c>
    </row>
    <row r="684" spans="1:3">
      <c r="A684" t="str">
        <f>IncomeTax!D190</f>
        <v>ضريبة الدخل المستحقة</v>
      </c>
      <c r="B684" t="s">
        <v>1507</v>
      </c>
      <c r="C684" t="s">
        <v>1561</v>
      </c>
    </row>
    <row r="685" spans="1:3">
      <c r="A685" t="str">
        <f>IncomeTax!D191</f>
        <v>الرصيد في نهاية السنة</v>
      </c>
      <c r="B685" t="s">
        <v>1507</v>
      </c>
      <c r="C685" t="s">
        <v>1562</v>
      </c>
    </row>
    <row r="686" spans="1:3">
      <c r="A686" t="str">
        <f>IncomeTax!D201</f>
        <v>تفاصيل</v>
      </c>
      <c r="B686" t="s">
        <v>1507</v>
      </c>
      <c r="C686" t="s">
        <v>1563</v>
      </c>
    </row>
    <row r="687" spans="1:3">
      <c r="A687" t="str">
        <f>IncomeTax!E201</f>
        <v>قيمة</v>
      </c>
      <c r="B687" t="s">
        <v>1507</v>
      </c>
      <c r="C687" t="s">
        <v>1564</v>
      </c>
    </row>
    <row r="688" spans="1:3">
      <c r="A688" t="str">
        <f>IncomeTax!D207</f>
        <v>ضريبة الدخل</v>
      </c>
      <c r="B688" t="s">
        <v>1507</v>
      </c>
      <c r="C688" t="s">
        <v>1565</v>
      </c>
    </row>
    <row r="689" spans="1:3">
      <c r="A689" t="str">
        <f>IncomeTax!D208</f>
        <v xml:space="preserve">قيمة ضريبة الدخل للسنة المتداولة </v>
      </c>
      <c r="B689" t="s">
        <v>1507</v>
      </c>
      <c r="C689" t="s">
        <v>1566</v>
      </c>
    </row>
    <row r="690" spans="1:3">
      <c r="A690" t="str">
        <f>IncomeTax!D209</f>
        <v>ضريبة الدخل سنوات سابقة</v>
      </c>
      <c r="B690" t="s">
        <v>1507</v>
      </c>
      <c r="C690" t="s">
        <v>1567</v>
      </c>
    </row>
    <row r="691" spans="1:3">
      <c r="A691" t="str">
        <f>IncomeTax!D210</f>
        <v xml:space="preserve"> موجودات ضريبية مؤجلة للسنة المتداولة </v>
      </c>
      <c r="B691" t="s">
        <v>1507</v>
      </c>
      <c r="C691" t="s">
        <v>1568</v>
      </c>
    </row>
    <row r="692" spans="1:3">
      <c r="A692" t="str">
        <f>IncomeTax!D211</f>
        <v>اطفاء الموجودات الضريبية المؤجلة</v>
      </c>
      <c r="B692" t="s">
        <v>1507</v>
      </c>
      <c r="C692" t="s">
        <v>1569</v>
      </c>
    </row>
    <row r="693" spans="1:3">
      <c r="A693" t="str">
        <f>IncomeTax!D212</f>
        <v xml:space="preserve">مجموع مصروف (ايراد ) ضريبة الدخل  </v>
      </c>
      <c r="B693" t="s">
        <v>1507</v>
      </c>
      <c r="C693" t="s">
        <v>1570</v>
      </c>
    </row>
    <row r="694" spans="1:3">
      <c r="A694" t="str">
        <f>IncomeTax!D222</f>
        <v>تفاصيل</v>
      </c>
      <c r="B694" t="s">
        <v>1507</v>
      </c>
      <c r="C694" t="s">
        <v>1571</v>
      </c>
    </row>
    <row r="695" spans="1:3">
      <c r="A695" t="str">
        <f>IncomeTax!E222</f>
        <v>الانجليزية</v>
      </c>
      <c r="B695" t="s">
        <v>1507</v>
      </c>
      <c r="C695" t="s">
        <v>1572</v>
      </c>
    </row>
    <row r="696" spans="1:3">
      <c r="A696" t="str">
        <f>IncomeTax!F222</f>
        <v>العربية</v>
      </c>
      <c r="B696" t="s">
        <v>1507</v>
      </c>
      <c r="C696" t="s">
        <v>1573</v>
      </c>
    </row>
    <row r="697" spans="1:3">
      <c r="A697" t="str">
        <f>IncomeTax!D228</f>
        <v>الافصاح عن ملخص تسوية الربح المحاسبي مع الربح الضريبي</v>
      </c>
      <c r="B697" t="s">
        <v>1507</v>
      </c>
      <c r="C697" t="s">
        <v>1574</v>
      </c>
    </row>
    <row r="698" spans="1:3">
      <c r="A698" t="str">
        <f>IncomeTax!D229</f>
        <v>الإفصاح عن الوضع الضريبي</v>
      </c>
      <c r="B698" t="s">
        <v>1507</v>
      </c>
      <c r="C698" t="s">
        <v>1575</v>
      </c>
    </row>
    <row r="699" spans="1:3">
      <c r="A699" t="str">
        <f>NotesPaidinCapital!D9</f>
        <v>تفاصيل</v>
      </c>
      <c r="B699" t="s">
        <v>1576</v>
      </c>
      <c r="C699" t="s">
        <v>1577</v>
      </c>
    </row>
    <row r="700" spans="1:3">
      <c r="A700" t="str">
        <f>NotesPaidinCapital!E9</f>
        <v xml:space="preserve">أسهم عادية </v>
      </c>
      <c r="B700" t="s">
        <v>1576</v>
      </c>
      <c r="C700" t="s">
        <v>1578</v>
      </c>
    </row>
    <row r="701" spans="1:3">
      <c r="A701" t="str">
        <f>NotesPaidinCapital!F9</f>
        <v>اسهم ممتازة</v>
      </c>
      <c r="B701" t="s">
        <v>1576</v>
      </c>
      <c r="C701" t="s">
        <v>1579</v>
      </c>
    </row>
    <row r="702" spans="1:3">
      <c r="A702" t="str">
        <f>NotesPaidinCapital!G9</f>
        <v xml:space="preserve"> أسهم رأس المال</v>
      </c>
      <c r="B702" t="s">
        <v>1576</v>
      </c>
      <c r="C702" t="s">
        <v>1580</v>
      </c>
    </row>
    <row r="703" spans="1:3">
      <c r="A703" t="str">
        <f>NotesPaidinCapital!D15</f>
        <v>الإفصاح عن أصناف أسهم رأس المال</v>
      </c>
      <c r="B703" t="s">
        <v>1576</v>
      </c>
      <c r="C703" t="s">
        <v>1581</v>
      </c>
    </row>
    <row r="704" spans="1:3">
      <c r="A704" t="str">
        <f>NotesPaidinCapital!D16</f>
        <v>عدد الأسهم المصرح بها</v>
      </c>
      <c r="B704" t="s">
        <v>1576</v>
      </c>
      <c r="C704" t="s">
        <v>1582</v>
      </c>
    </row>
    <row r="705" spans="1:3">
      <c r="A705" t="str">
        <f>NotesPaidinCapital!D17</f>
        <v>عدد الأسهم الصادرة</v>
      </c>
      <c r="B705" t="s">
        <v>1576</v>
      </c>
      <c r="C705" t="s">
        <v>1583</v>
      </c>
    </row>
    <row r="706" spans="1:3">
      <c r="A706" t="str">
        <f>NotesPaidinCapital!D18</f>
        <v>عدد الأسهم الصادرة المدفوعة بالكامل</v>
      </c>
      <c r="B706" t="s">
        <v>1576</v>
      </c>
      <c r="C706" t="s">
        <v>1584</v>
      </c>
    </row>
    <row r="707" spans="1:3">
      <c r="A707" t="str">
        <f>NotesPaidinCapital!D19</f>
        <v>عدد الأسهم الصادرة غير المدفوعة بالكامل</v>
      </c>
      <c r="B707" t="s">
        <v>1576</v>
      </c>
      <c r="C707" t="s">
        <v>1585</v>
      </c>
    </row>
    <row r="708" spans="1:3">
      <c r="A708" t="str">
        <f>NotesPaidinCapital!D20</f>
        <v>عدد الأسهم المصدرة</v>
      </c>
      <c r="B708" t="s">
        <v>1576</v>
      </c>
      <c r="C708" t="s">
        <v>1586</v>
      </c>
    </row>
    <row r="709" spans="1:3">
      <c r="A709" t="str">
        <f>NotesPaidinCapital!D21</f>
        <v>القيمة الاسمية لكل سهم</v>
      </c>
      <c r="B709" t="s">
        <v>1576</v>
      </c>
      <c r="C709" t="s">
        <v>1587</v>
      </c>
    </row>
    <row r="710" spans="1:3">
      <c r="A710" s="18" t="str">
        <f>NotesPaidinCapital!D22</f>
        <v>توضيح حقيقة أن الأسهم ليس لها قيمة اسمية</v>
      </c>
      <c r="B710" t="s">
        <v>1576</v>
      </c>
      <c r="C710" t="s">
        <v>1588</v>
      </c>
    </row>
    <row r="711" spans="1:3">
      <c r="A711" t="str">
        <f>NotesPaidinCapital!D23</f>
        <v>مطابقة عدد الأسهم المتداولة</v>
      </c>
      <c r="B711" t="s">
        <v>1576</v>
      </c>
      <c r="C711" t="s">
        <v>1589</v>
      </c>
    </row>
    <row r="712" spans="1:3">
      <c r="A712" t="str">
        <f>NotesPaidinCapital!D24</f>
        <v>عدد الأسهم المتداولة في بداية الفترة</v>
      </c>
      <c r="B712" t="s">
        <v>1576</v>
      </c>
      <c r="C712" t="s">
        <v>1590</v>
      </c>
    </row>
    <row r="713" spans="1:3">
      <c r="A713" t="str">
        <f>NotesPaidinCapital!D25</f>
        <v>التغيرات في عدد الأسهم المتداولة</v>
      </c>
      <c r="B713" t="s">
        <v>1576</v>
      </c>
      <c r="C713" t="s">
        <v>1591</v>
      </c>
    </row>
    <row r="714" spans="1:3">
      <c r="A714" t="str">
        <f>NotesPaidinCapital!D26</f>
        <v>إجمالي الارتفاع (الانخفاض) في عدد الأسهم المتداولة</v>
      </c>
      <c r="B714" t="s">
        <v>1576</v>
      </c>
      <c r="C714" t="s">
        <v>1592</v>
      </c>
    </row>
    <row r="715" spans="1:3">
      <c r="A715" t="str">
        <f>NotesPaidinCapital!D27</f>
        <v>عدد الأسهم المتداولة في نهاية الفترة</v>
      </c>
      <c r="B715" t="s">
        <v>1576</v>
      </c>
      <c r="C715" t="s">
        <v>1593</v>
      </c>
    </row>
    <row r="716" spans="1:3">
      <c r="A716" s="18" t="str">
        <f>NotesPaidinCapital!D28</f>
        <v xml:space="preserve">الحقوق والأولويات والقيود المرتبطة بفئة راس مال </v>
      </c>
      <c r="B716" t="s">
        <v>1576</v>
      </c>
      <c r="C716" t="s">
        <v>1594</v>
      </c>
    </row>
    <row r="717" spans="1:3">
      <c r="A717" t="str">
        <f>NotesPaidinCapital!D29</f>
        <v>عدد الأسهم في الشركة التي تملكها الشركة  أو اي شركة من شركاتها التابعة أو الحليفة</v>
      </c>
      <c r="B717" t="s">
        <v>1576</v>
      </c>
      <c r="C717" t="s">
        <v>1595</v>
      </c>
    </row>
    <row r="718" spans="1:3">
      <c r="A718" t="str">
        <f>NotesPaidinCapital!D30</f>
        <v>عدد الأسهم المحجوزة للإصدار بموجب خيارات وعقود لبيع الأسهم</v>
      </c>
      <c r="B718" t="s">
        <v>1576</v>
      </c>
      <c r="C718" t="s">
        <v>1596</v>
      </c>
    </row>
    <row r="719" spans="1:3">
      <c r="A719" s="18" t="str">
        <f>NotesPaidinCapital!D31</f>
        <v>وصف بنود الأسهم المحتفظ بها للإصدار بموجب الخيارات وعقود بيع الأسهم</v>
      </c>
      <c r="B719" t="s">
        <v>1576</v>
      </c>
      <c r="C719" t="s">
        <v>1597</v>
      </c>
    </row>
  </sheetData>
  <sheetProtection algorithmName="SHA-512" hashValue="/wpGvTXrscsQYN5V71GH16mM4i3BGvP5sEslVQpHfDLgBncs/dCOldyJXd/7wTem3cJ/Ktdxu8Czt9vqPhYnYw==" saltValue="dolqfGRDuyqdffp8OEOZbQ==" spinCount="100000" sheet="1" objects="1" scenarios="1" formatColumns="0" formatRows="0"/>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dimension ref="A1:DZ34"/>
  <sheetViews>
    <sheetView showGridLines="0" rightToLeft="1" workbookViewId="0">
      <pane ySplit="2" topLeftCell="A25" activePane="bottomLeft" state="frozen"/>
      <selection pane="bottomLeft" activeCell="H27" sqref="H27"/>
    </sheetView>
  </sheetViews>
  <sheetFormatPr defaultRowHeight="15"/>
  <cols>
    <col min="1" max="2" width="0" hidden="1" customWidth="1"/>
    <col min="3" max="3" width="3.7109375" customWidth="1"/>
    <col min="4" max="4" width="50.7109375" customWidth="1"/>
    <col min="5" max="6" width="22.7109375" customWidth="1"/>
  </cols>
  <sheetData>
    <row r="1" spans="1:130" ht="80.099999999999994" customHeight="1">
      <c r="A1" s="34" t="s">
        <v>1626</v>
      </c>
      <c r="B1" s="22"/>
      <c r="C1" s="22"/>
      <c r="D1" s="22"/>
      <c r="E1" s="22"/>
      <c r="F1" s="22"/>
      <c r="G1" s="22"/>
      <c r="H1" s="22"/>
    </row>
    <row r="2" spans="1:130" ht="24.95" customHeight="1">
      <c r="A2" s="54"/>
      <c r="B2" s="54"/>
      <c r="C2" s="54"/>
      <c r="D2" s="56" t="s">
        <v>2587</v>
      </c>
      <c r="E2" s="54"/>
      <c r="F2" s="54"/>
      <c r="G2" s="54"/>
      <c r="H2" s="54"/>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row>
    <row r="3" spans="1:130">
      <c r="A3" s="22"/>
      <c r="B3" s="22"/>
      <c r="C3" s="22"/>
      <c r="D3" s="22"/>
      <c r="E3" s="22"/>
      <c r="F3" s="22"/>
      <c r="G3" s="22"/>
      <c r="H3" s="22"/>
    </row>
    <row r="4" spans="1:130" hidden="1">
      <c r="A4" s="22"/>
      <c r="B4" s="22"/>
      <c r="C4" s="22"/>
      <c r="D4" s="22"/>
      <c r="E4" s="22"/>
      <c r="F4" s="22"/>
      <c r="G4" s="22"/>
      <c r="H4" s="22"/>
    </row>
    <row r="5" spans="1:130" ht="24.95" hidden="1" customHeight="1">
      <c r="A5" s="61"/>
      <c r="B5" s="61"/>
      <c r="C5" s="52" t="s">
        <v>1627</v>
      </c>
      <c r="D5" s="61"/>
      <c r="E5" s="61"/>
      <c r="F5" s="61"/>
      <c r="G5" s="61"/>
      <c r="H5" s="61"/>
    </row>
    <row r="6" spans="1:130" hidden="1">
      <c r="A6" s="61"/>
      <c r="B6" s="61"/>
      <c r="C6" s="61"/>
      <c r="D6" s="61"/>
      <c r="E6" s="61"/>
      <c r="F6" s="61"/>
      <c r="G6" s="61"/>
      <c r="H6" s="61"/>
    </row>
    <row r="7" spans="1:130" hidden="1">
      <c r="A7" s="61"/>
      <c r="B7" s="61"/>
      <c r="C7" s="61"/>
      <c r="D7" s="61"/>
      <c r="E7" s="61" t="s">
        <v>1647</v>
      </c>
      <c r="F7" s="61" t="s">
        <v>1648</v>
      </c>
      <c r="G7" s="61"/>
      <c r="H7" s="61"/>
    </row>
    <row r="8" spans="1:130" hidden="1">
      <c r="A8" s="61"/>
      <c r="B8" s="61"/>
      <c r="C8" s="61" t="s">
        <v>438</v>
      </c>
      <c r="D8" s="61" t="s">
        <v>439</v>
      </c>
      <c r="E8" s="61"/>
      <c r="F8" s="61"/>
      <c r="G8" s="61" t="s">
        <v>440</v>
      </c>
      <c r="H8" s="61" t="s">
        <v>441</v>
      </c>
    </row>
    <row r="9" spans="1:130" ht="50.1" customHeight="1">
      <c r="A9" s="61"/>
      <c r="B9" s="61" t="s">
        <v>1649</v>
      </c>
      <c r="C9" s="61" t="s">
        <v>473</v>
      </c>
      <c r="D9" s="105"/>
      <c r="E9" s="62" t="s">
        <v>2633</v>
      </c>
      <c r="F9" s="62" t="s">
        <v>2634</v>
      </c>
      <c r="G9" s="22"/>
      <c r="H9" s="61"/>
    </row>
    <row r="10" spans="1:130" ht="26.25" customHeight="1">
      <c r="A10" s="61"/>
      <c r="B10" s="61"/>
      <c r="C10" s="61" t="s">
        <v>443</v>
      </c>
      <c r="D10" s="63"/>
      <c r="E10" s="64" t="str">
        <f>TEXT(DATE(MID(E11,7,4),MID(E11,4,2),MID(E11,1,2)),"dd/MM/yyyy")&amp;" - "&amp;TEXT(DATE(MID(E12,7,4),MID(E12,4,2),MID(E12,1,2)),"dd/MM/yyyy")</f>
        <v>01/04/2021 - 30/06/2021</v>
      </c>
      <c r="F10" s="64" t="str">
        <f>TEXT(DATE(MID(F11,7,4),MID(F11,4,2),MID(F11,1,2)),"dd/MM/yyyy")&amp;" - "&amp;TEXT(DATE(MID(F12,7,4),MID(F12,4,2),MID(F12,1,2)),"dd/MM/yyyy")</f>
        <v>01/04/2021 - 30/06/2021</v>
      </c>
      <c r="G10" s="22"/>
      <c r="H10" s="61"/>
    </row>
    <row r="11" spans="1:130" ht="20.100000000000001" hidden="1" customHeight="1">
      <c r="A11" s="61"/>
      <c r="B11" s="61"/>
      <c r="C11" s="61" t="s">
        <v>445</v>
      </c>
      <c r="D11" s="106"/>
      <c r="E11" s="65" t="str">
        <f>StartUp!$D$8</f>
        <v>01/04/2021</v>
      </c>
      <c r="F11" s="65" t="str">
        <f>StartUp!$D$8</f>
        <v>01/04/2021</v>
      </c>
      <c r="G11" s="22"/>
      <c r="H11" s="61"/>
    </row>
    <row r="12" spans="1:130" ht="20.100000000000001" hidden="1" customHeight="1">
      <c r="A12" s="61"/>
      <c r="B12" s="61"/>
      <c r="C12" s="61" t="s">
        <v>446</v>
      </c>
      <c r="D12" s="106"/>
      <c r="E12" s="65" t="str">
        <f>StartUp!$D$9</f>
        <v>30/06/2021</v>
      </c>
      <c r="F12" s="65" t="str">
        <f>StartUp!$D$9</f>
        <v>30/06/2021</v>
      </c>
      <c r="G12" s="22"/>
      <c r="H12" s="61"/>
    </row>
    <row r="13" spans="1:130">
      <c r="A13" s="61"/>
      <c r="B13" s="61"/>
      <c r="C13" s="61" t="s">
        <v>440</v>
      </c>
      <c r="D13" s="63"/>
      <c r="E13" s="22"/>
      <c r="F13" s="22"/>
      <c r="G13" s="22"/>
      <c r="H13" s="61"/>
    </row>
    <row r="14" spans="1:130">
      <c r="A14" s="61" t="s">
        <v>1628</v>
      </c>
      <c r="B14" s="61"/>
      <c r="C14" s="61"/>
      <c r="D14" s="93" t="s">
        <v>2635</v>
      </c>
      <c r="E14" s="93"/>
      <c r="F14" s="93"/>
      <c r="G14" s="22"/>
      <c r="H14" s="61"/>
    </row>
    <row r="15" spans="1:130">
      <c r="A15" s="61" t="s">
        <v>1629</v>
      </c>
      <c r="B15" s="61"/>
      <c r="C15" s="61"/>
      <c r="D15" s="94" t="s">
        <v>2636</v>
      </c>
      <c r="E15" s="93"/>
      <c r="F15" s="93"/>
      <c r="G15" s="22"/>
      <c r="H15" s="61"/>
    </row>
    <row r="16" spans="1:130">
      <c r="A16" s="61" t="s">
        <v>1630</v>
      </c>
      <c r="B16" s="61"/>
      <c r="C16" s="61"/>
      <c r="D16" s="95" t="s">
        <v>2637</v>
      </c>
      <c r="E16" s="98" t="s">
        <v>3757</v>
      </c>
      <c r="F16" s="98" t="s">
        <v>3757</v>
      </c>
      <c r="G16" s="22"/>
      <c r="H16" s="61"/>
    </row>
    <row r="17" spans="1:8">
      <c r="A17" s="61" t="s">
        <v>1631</v>
      </c>
      <c r="B17" s="61"/>
      <c r="C17" s="61"/>
      <c r="D17" s="96" t="s">
        <v>2638</v>
      </c>
      <c r="E17" s="99"/>
      <c r="F17" s="99"/>
      <c r="G17" s="22"/>
      <c r="H17" s="61"/>
    </row>
    <row r="18" spans="1:8">
      <c r="A18" s="61" t="s">
        <v>1632</v>
      </c>
      <c r="B18" s="61"/>
      <c r="C18" s="61"/>
      <c r="D18" s="97" t="s">
        <v>2639</v>
      </c>
      <c r="E18" s="100" t="s">
        <v>3764</v>
      </c>
      <c r="F18" s="100" t="s">
        <v>3761</v>
      </c>
      <c r="G18" s="22"/>
      <c r="H18" s="61"/>
    </row>
    <row r="19" spans="1:8">
      <c r="A19" s="61" t="s">
        <v>1633</v>
      </c>
      <c r="B19" s="61"/>
      <c r="C19" s="61"/>
      <c r="D19" s="97" t="s">
        <v>2640</v>
      </c>
      <c r="E19" s="100" t="s">
        <v>3762</v>
      </c>
      <c r="F19" s="101"/>
      <c r="G19" s="22"/>
      <c r="H19" s="61"/>
    </row>
    <row r="20" spans="1:8">
      <c r="A20" s="61" t="s">
        <v>1634</v>
      </c>
      <c r="B20" s="61"/>
      <c r="C20" s="61"/>
      <c r="D20" s="97" t="s">
        <v>2641</v>
      </c>
      <c r="E20" s="100" t="s">
        <v>3765</v>
      </c>
      <c r="F20" s="100" t="s">
        <v>3763</v>
      </c>
      <c r="G20" s="22"/>
      <c r="H20" s="61"/>
    </row>
    <row r="21" spans="1:8">
      <c r="A21" s="61" t="s">
        <v>1635</v>
      </c>
      <c r="B21" s="61"/>
      <c r="C21" s="61"/>
      <c r="D21" s="97" t="s">
        <v>2642</v>
      </c>
      <c r="E21" s="102" t="s">
        <v>3766</v>
      </c>
      <c r="F21" s="103"/>
      <c r="G21" s="22"/>
      <c r="H21" s="61"/>
    </row>
    <row r="22" spans="1:8">
      <c r="A22" s="61" t="s">
        <v>1636</v>
      </c>
      <c r="B22" s="61"/>
      <c r="C22" s="61"/>
      <c r="D22" s="96" t="s">
        <v>2643</v>
      </c>
      <c r="E22" s="99"/>
      <c r="F22" s="99"/>
      <c r="G22" s="22"/>
      <c r="H22" s="61"/>
    </row>
    <row r="23" spans="1:8">
      <c r="A23" s="61" t="s">
        <v>1637</v>
      </c>
      <c r="B23" s="61"/>
      <c r="C23" s="61"/>
      <c r="D23" s="97" t="s">
        <v>2644</v>
      </c>
      <c r="E23" s="98"/>
      <c r="F23" s="98"/>
      <c r="G23" s="22"/>
      <c r="H23" s="61"/>
    </row>
    <row r="24" spans="1:8" ht="25.5">
      <c r="A24" s="61" t="s">
        <v>1638</v>
      </c>
      <c r="B24" s="61"/>
      <c r="C24" s="61"/>
      <c r="D24" s="97" t="s">
        <v>2645</v>
      </c>
      <c r="E24" s="104"/>
      <c r="F24" s="66"/>
      <c r="G24" s="22"/>
      <c r="H24" s="61"/>
    </row>
    <row r="25" spans="1:8" ht="25.5">
      <c r="A25" s="61" t="s">
        <v>1639</v>
      </c>
      <c r="B25" s="61"/>
      <c r="C25" s="61"/>
      <c r="D25" s="97" t="s">
        <v>2646</v>
      </c>
      <c r="E25" s="98"/>
      <c r="F25" s="98"/>
      <c r="G25" s="22"/>
      <c r="H25" s="61"/>
    </row>
    <row r="26" spans="1:8">
      <c r="A26" s="61" t="s">
        <v>1640</v>
      </c>
      <c r="B26" s="61"/>
      <c r="C26" s="61"/>
      <c r="D26" s="97" t="s">
        <v>2647</v>
      </c>
      <c r="E26" s="98"/>
      <c r="F26" s="98"/>
      <c r="G26" s="22"/>
      <c r="H26" s="61"/>
    </row>
    <row r="27" spans="1:8">
      <c r="A27" s="61" t="s">
        <v>1641</v>
      </c>
      <c r="B27" s="61"/>
      <c r="C27" s="61"/>
      <c r="D27" s="97" t="s">
        <v>2648</v>
      </c>
      <c r="E27" s="98"/>
      <c r="F27" s="98"/>
      <c r="G27" s="22"/>
      <c r="H27" s="61"/>
    </row>
    <row r="28" spans="1:8">
      <c r="A28" s="61" t="s">
        <v>1642</v>
      </c>
      <c r="B28" s="61"/>
      <c r="C28" s="61"/>
      <c r="D28" s="97" t="s">
        <v>2649</v>
      </c>
      <c r="E28" s="98"/>
      <c r="F28" s="98"/>
      <c r="G28" s="22"/>
      <c r="H28" s="61"/>
    </row>
    <row r="29" spans="1:8">
      <c r="A29" s="61" t="s">
        <v>1643</v>
      </c>
      <c r="B29" s="61"/>
      <c r="C29" s="61"/>
      <c r="D29" s="97" t="s">
        <v>2650</v>
      </c>
      <c r="E29" s="98"/>
      <c r="F29" s="98"/>
      <c r="G29" s="22"/>
      <c r="H29" s="61"/>
    </row>
    <row r="30" spans="1:8" ht="25.5">
      <c r="A30" s="61" t="s">
        <v>1644</v>
      </c>
      <c r="B30" s="61"/>
      <c r="C30" s="61"/>
      <c r="D30" s="97" t="s">
        <v>2651</v>
      </c>
      <c r="E30" s="98"/>
      <c r="F30" s="98"/>
      <c r="G30" s="22"/>
      <c r="H30" s="61"/>
    </row>
    <row r="31" spans="1:8">
      <c r="A31" s="61" t="s">
        <v>1645</v>
      </c>
      <c r="B31" s="61"/>
      <c r="C31" s="61"/>
      <c r="D31" s="97" t="s">
        <v>2652</v>
      </c>
      <c r="E31" s="98"/>
      <c r="F31" s="98"/>
      <c r="G31" s="22"/>
      <c r="H31" s="61"/>
    </row>
    <row r="32" spans="1:8">
      <c r="A32" s="61" t="s">
        <v>1646</v>
      </c>
      <c r="B32" s="61"/>
      <c r="C32" s="61"/>
      <c r="D32" s="97" t="s">
        <v>2653</v>
      </c>
      <c r="E32" s="98"/>
      <c r="F32" s="98"/>
      <c r="G32" s="22"/>
      <c r="H32" s="61"/>
    </row>
    <row r="33" spans="1:8" hidden="1">
      <c r="A33" s="61"/>
      <c r="B33" s="61"/>
      <c r="C33" s="61" t="s">
        <v>440</v>
      </c>
      <c r="D33" s="22"/>
      <c r="E33" s="22"/>
      <c r="F33" s="22"/>
      <c r="G33" s="22"/>
      <c r="H33" s="61"/>
    </row>
    <row r="34" spans="1:8" hidden="1">
      <c r="A34" s="61"/>
      <c r="B34" s="61"/>
      <c r="C34" s="61" t="s">
        <v>460</v>
      </c>
      <c r="D34" s="61"/>
      <c r="E34" s="61"/>
      <c r="F34" s="61"/>
      <c r="G34" s="61"/>
      <c r="H34" s="61" t="s">
        <v>461</v>
      </c>
    </row>
  </sheetData>
  <sheetProtection algorithmName="SHA-512" hashValue="gOKYBbplgiMOfgpAgDrcSkCPrYDreEV2WJoEEYYoOXq6dJTi1qMIoHRuA5VQd6kp9qF8zGPQCR6zW+wgJiEjpw==" saltValue="G1nY3emh0CdhpmERnosRAQ==" spinCount="100000" sheet="1" objects="1" scenarios="1" formatColumns="0" formatRows="0"/>
  <pageMargins left="0.7" right="0.7" top="0.75" bottom="0.75" header="0.3" footer="0.3"/>
  <drawing r:id="rId1"/>
  <legacyDrawing r:id="rId2"/>
  <controls>
    <mc:AlternateContent xmlns:mc="http://schemas.openxmlformats.org/markup-compatibility/2006">
      <mc:Choice Requires="x14">
        <control shapeId="19484" r:id="rId3" name="LegendBtn">
          <controlPr defaultSize="0" autoLine="0" r:id="rId4">
            <anchor>
              <from>
                <xdr:col>4</xdr:col>
                <xdr:colOff>1323975</xdr:colOff>
                <xdr:row>0</xdr:row>
                <xdr:rowOff>123825</xdr:rowOff>
              </from>
              <to>
                <xdr:col>5</xdr:col>
                <xdr:colOff>438150</xdr:colOff>
                <xdr:row>0</xdr:row>
                <xdr:rowOff>762000</xdr:rowOff>
              </to>
            </anchor>
          </controlPr>
        </control>
      </mc:Choice>
      <mc:Fallback>
        <control shapeId="19484" r:id="rId3" name="LegendBtn"/>
      </mc:Fallback>
    </mc:AlternateContent>
    <mc:AlternateContent xmlns:mc="http://schemas.openxmlformats.org/markup-compatibility/2006">
      <mc:Choice Requires="x14">
        <control shapeId="19483" r:id="rId5" name="HelpBtn">
          <controlPr defaultSize="0" autoLine="0" r:id="rId6">
            <anchor>
              <from>
                <xdr:col>4</xdr:col>
                <xdr:colOff>495300</xdr:colOff>
                <xdr:row>0</xdr:row>
                <xdr:rowOff>123825</xdr:rowOff>
              </from>
              <to>
                <xdr:col>4</xdr:col>
                <xdr:colOff>1133475</xdr:colOff>
                <xdr:row>0</xdr:row>
                <xdr:rowOff>762000</xdr:rowOff>
              </to>
            </anchor>
          </controlPr>
        </control>
      </mc:Choice>
      <mc:Fallback>
        <control shapeId="19483" r:id="rId5" name="HelpBtn"/>
      </mc:Fallback>
    </mc:AlternateContent>
    <mc:AlternateContent xmlns:mc="http://schemas.openxmlformats.org/markup-compatibility/2006">
      <mc:Choice Requires="x14">
        <control shapeId="19482" r:id="rId7" name="ToolboxBtn">
          <controlPr defaultSize="0" autoLine="0" r:id="rId8">
            <anchor>
              <from>
                <xdr:col>3</xdr:col>
                <xdr:colOff>3048000</xdr:colOff>
                <xdr:row>0</xdr:row>
                <xdr:rowOff>123825</xdr:rowOff>
              </from>
              <to>
                <xdr:col>4</xdr:col>
                <xdr:colOff>304800</xdr:colOff>
                <xdr:row>0</xdr:row>
                <xdr:rowOff>762000</xdr:rowOff>
              </to>
            </anchor>
          </controlPr>
        </control>
      </mc:Choice>
      <mc:Fallback>
        <control shapeId="19482" r:id="rId7" name="ToolboxBtn"/>
      </mc:Fallback>
    </mc:AlternateContent>
    <mc:AlternateContent xmlns:mc="http://schemas.openxmlformats.org/markup-compatibility/2006">
      <mc:Choice Requires="x14">
        <control shapeId="19481" r:id="rId9" name="HomeBtn">
          <controlPr defaultSize="0" autoLine="0" r:id="rId10">
            <anchor>
              <from>
                <xdr:col>3</xdr:col>
                <xdr:colOff>2228850</xdr:colOff>
                <xdr:row>0</xdr:row>
                <xdr:rowOff>123825</xdr:rowOff>
              </from>
              <to>
                <xdr:col>3</xdr:col>
                <xdr:colOff>2857500</xdr:colOff>
                <xdr:row>0</xdr:row>
                <xdr:rowOff>762000</xdr:rowOff>
              </to>
            </anchor>
          </controlPr>
        </control>
      </mc:Choice>
      <mc:Fallback>
        <control shapeId="19481" r:id="rId9" name="HomeBtn"/>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dimension ref="A1:DZ98"/>
  <sheetViews>
    <sheetView showGridLines="0" rightToLeft="1" topLeftCell="C1" workbookViewId="0">
      <pane ySplit="2" topLeftCell="A13" activePane="bottomLeft" state="frozen"/>
      <selection pane="bottomLeft" activeCell="F95" sqref="F95"/>
    </sheetView>
  </sheetViews>
  <sheetFormatPr defaultRowHeight="15"/>
  <cols>
    <col min="1" max="2" width="0" hidden="1" customWidth="1"/>
    <col min="3" max="3" width="3.7109375" customWidth="1"/>
    <col min="4" max="4" width="50.7109375" customWidth="1"/>
    <col min="5" max="6" width="22.7109375" customWidth="1"/>
    <col min="7" max="7" width="25.7109375" customWidth="1"/>
  </cols>
  <sheetData>
    <row r="1" spans="1:130" ht="80.099999999999994" customHeight="1">
      <c r="A1" s="34" t="s">
        <v>1650</v>
      </c>
      <c r="B1" s="22"/>
      <c r="C1" s="22"/>
      <c r="D1" s="22"/>
      <c r="E1" s="22"/>
      <c r="F1" s="22"/>
      <c r="G1" s="22"/>
    </row>
    <row r="2" spans="1:130" ht="24.95" customHeight="1">
      <c r="A2" s="54"/>
      <c r="B2" s="54"/>
      <c r="C2" s="54"/>
      <c r="D2" s="56" t="s">
        <v>2588</v>
      </c>
      <c r="E2" s="54"/>
      <c r="F2" s="54"/>
      <c r="G2" s="54"/>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row>
    <row r="3" spans="1:130">
      <c r="A3" s="22"/>
      <c r="B3" s="22"/>
      <c r="C3" s="22"/>
      <c r="D3" s="22"/>
      <c r="E3" s="22"/>
      <c r="F3" s="22"/>
      <c r="G3" s="22"/>
    </row>
    <row r="4" spans="1:130" hidden="1">
      <c r="A4" s="22"/>
      <c r="B4" s="22"/>
      <c r="C4" s="22"/>
      <c r="D4" s="22"/>
      <c r="E4" s="22"/>
      <c r="F4" s="22"/>
      <c r="G4" s="22"/>
    </row>
    <row r="5" spans="1:130" ht="24.95" customHeight="1">
      <c r="A5" s="61"/>
      <c r="B5" s="61"/>
      <c r="C5" s="67" t="s">
        <v>2469</v>
      </c>
      <c r="D5" s="61"/>
      <c r="E5" s="61"/>
      <c r="F5" s="61"/>
      <c r="G5" s="61"/>
      <c r="H5" s="61"/>
    </row>
    <row r="6" spans="1:130" hidden="1">
      <c r="A6" s="61"/>
      <c r="B6" s="61"/>
      <c r="C6" s="61"/>
      <c r="D6" s="61"/>
      <c r="E6" s="61"/>
      <c r="F6" s="61"/>
      <c r="G6" s="61"/>
      <c r="H6" s="61"/>
    </row>
    <row r="7" spans="1:130" hidden="1">
      <c r="A7" s="61"/>
      <c r="B7" s="61"/>
      <c r="C7" s="61"/>
      <c r="D7" s="61"/>
      <c r="E7" s="61"/>
      <c r="F7" s="61"/>
      <c r="G7" s="61"/>
      <c r="H7" s="61"/>
    </row>
    <row r="8" spans="1:130" hidden="1">
      <c r="A8" s="61"/>
      <c r="B8" s="61"/>
      <c r="C8" s="61" t="s">
        <v>438</v>
      </c>
      <c r="D8" s="61" t="s">
        <v>439</v>
      </c>
      <c r="E8" s="61"/>
      <c r="F8" s="61"/>
      <c r="G8" s="61" t="s">
        <v>440</v>
      </c>
      <c r="H8" s="61" t="s">
        <v>441</v>
      </c>
    </row>
    <row r="9" spans="1:130" ht="24.95" customHeight="1">
      <c r="A9" s="61"/>
      <c r="B9" s="61"/>
      <c r="C9" s="61" t="s">
        <v>443</v>
      </c>
      <c r="D9" s="63"/>
      <c r="E9" s="69" t="str">
        <f>TEXT(DATE(MID(E11,7,4),MID(E11,4,2),MID(E11,1,2)),"dd/MM/yyyy")&amp;" - "&amp;TEXT(DATE(MID(E12,7,4),MID(E12,4,2),MID(E12,1,2)),"dd/MM/yyyy")</f>
        <v>01/01/2021 - 30/06/2021</v>
      </c>
      <c r="F9" s="69" t="str">
        <f>TEXT(DATE(MID(F11,7,4),MID(F11,4,2),MID(F11,1,2)),"dd/MM/yyyy")&amp;" - "&amp;TEXT(DATE(MID(F12,7,4),MID(F12,4,2),MID(F12,1,2)),"dd/MM/yyyy")</f>
        <v>01/01/2020 - 31/12/2020</v>
      </c>
      <c r="G9" s="22"/>
      <c r="H9" s="61"/>
    </row>
    <row r="10" spans="1:130" ht="20.100000000000001" customHeight="1">
      <c r="A10" s="61"/>
      <c r="B10" s="61"/>
      <c r="C10" s="61" t="s">
        <v>444</v>
      </c>
      <c r="D10" s="63"/>
      <c r="E10" s="62" t="str">
        <f>StartUp!$E$8</f>
        <v>JOD</v>
      </c>
      <c r="F10" s="62" t="str">
        <f>StartUp!$E$8</f>
        <v>JOD</v>
      </c>
      <c r="G10" s="22"/>
      <c r="H10" s="61"/>
    </row>
    <row r="11" spans="1:130" ht="20.100000000000001" hidden="1" customHeight="1">
      <c r="A11" s="61"/>
      <c r="B11" s="61"/>
      <c r="C11" s="61" t="s">
        <v>445</v>
      </c>
      <c r="D11" s="106"/>
      <c r="E11" s="65" t="s">
        <v>2582</v>
      </c>
      <c r="F11" s="65" t="s">
        <v>2608</v>
      </c>
      <c r="G11" s="22"/>
      <c r="H11" s="61"/>
    </row>
    <row r="12" spans="1:130" ht="20.100000000000001" hidden="1" customHeight="1">
      <c r="A12" s="61"/>
      <c r="B12" s="61"/>
      <c r="C12" s="61" t="s">
        <v>446</v>
      </c>
      <c r="D12" s="106"/>
      <c r="E12" s="65" t="s">
        <v>2541</v>
      </c>
      <c r="F12" s="65" t="s">
        <v>2609</v>
      </c>
      <c r="G12" s="22"/>
      <c r="H12" s="61"/>
    </row>
    <row r="13" spans="1:130">
      <c r="A13" s="61"/>
      <c r="B13" s="61"/>
      <c r="C13" s="61" t="s">
        <v>440</v>
      </c>
      <c r="D13" s="63"/>
      <c r="E13" s="22"/>
      <c r="F13" s="22"/>
      <c r="G13" s="22"/>
      <c r="H13" s="61"/>
    </row>
    <row r="14" spans="1:130">
      <c r="A14" s="61" t="s">
        <v>1651</v>
      </c>
      <c r="B14" s="61"/>
      <c r="C14" s="61"/>
      <c r="D14" s="93" t="s">
        <v>2655</v>
      </c>
      <c r="E14" s="93"/>
      <c r="F14" s="93"/>
      <c r="H14" s="61"/>
    </row>
    <row r="15" spans="1:130">
      <c r="A15" s="61" t="s">
        <v>1652</v>
      </c>
      <c r="B15" s="61"/>
      <c r="C15" s="61"/>
      <c r="D15" s="94" t="s">
        <v>2656</v>
      </c>
      <c r="E15" s="93"/>
      <c r="F15" s="93"/>
      <c r="H15" s="61"/>
    </row>
    <row r="16" spans="1:130">
      <c r="A16" s="61" t="s">
        <v>1653</v>
      </c>
      <c r="B16" s="61"/>
      <c r="C16" s="61"/>
      <c r="D16" s="96" t="s">
        <v>2657</v>
      </c>
      <c r="E16" s="99"/>
      <c r="F16" s="99"/>
      <c r="H16" s="61"/>
    </row>
    <row r="17" spans="1:8">
      <c r="A17" s="61" t="s">
        <v>1654</v>
      </c>
      <c r="B17" s="61"/>
      <c r="C17" s="61"/>
      <c r="D17" s="97" t="s">
        <v>2658</v>
      </c>
      <c r="E17" s="114"/>
      <c r="F17" s="114"/>
      <c r="G17" s="57" t="s">
        <v>2654</v>
      </c>
      <c r="H17" s="61"/>
    </row>
    <row r="18" spans="1:8">
      <c r="A18" s="61" t="s">
        <v>1655</v>
      </c>
      <c r="B18" s="61"/>
      <c r="C18" s="61"/>
      <c r="D18" s="97" t="s">
        <v>2659</v>
      </c>
      <c r="E18" s="114"/>
      <c r="F18" s="114"/>
      <c r="H18" s="61"/>
    </row>
    <row r="19" spans="1:8">
      <c r="A19" s="61" t="s">
        <v>1656</v>
      </c>
      <c r="B19" s="61"/>
      <c r="C19" s="61"/>
      <c r="D19" s="97" t="s">
        <v>2660</v>
      </c>
      <c r="E19" s="114"/>
      <c r="F19" s="114"/>
      <c r="G19" s="57" t="s">
        <v>2654</v>
      </c>
      <c r="H19" s="61"/>
    </row>
    <row r="20" spans="1:8">
      <c r="A20" s="61" t="s">
        <v>1657</v>
      </c>
      <c r="B20" s="61"/>
      <c r="C20" s="61"/>
      <c r="D20" s="97" t="s">
        <v>2661</v>
      </c>
      <c r="E20" s="114">
        <v>3143276</v>
      </c>
      <c r="F20" s="114">
        <v>3143276</v>
      </c>
      <c r="G20" s="57" t="s">
        <v>2654</v>
      </c>
      <c r="H20" s="61"/>
    </row>
    <row r="21" spans="1:8" ht="25.5">
      <c r="A21" s="61" t="s">
        <v>619</v>
      </c>
      <c r="B21" s="61"/>
      <c r="C21" s="61"/>
      <c r="D21" s="97" t="s">
        <v>2662</v>
      </c>
      <c r="E21" s="114"/>
      <c r="F21" s="114"/>
      <c r="G21" s="57" t="s">
        <v>2654</v>
      </c>
      <c r="H21" s="61"/>
    </row>
    <row r="22" spans="1:8">
      <c r="A22" s="61" t="s">
        <v>1658</v>
      </c>
      <c r="B22" s="61"/>
      <c r="C22" s="61"/>
      <c r="D22" s="97" t="s">
        <v>2663</v>
      </c>
      <c r="E22" s="114"/>
      <c r="F22" s="114"/>
      <c r="H22" s="61"/>
    </row>
    <row r="23" spans="1:8">
      <c r="A23" s="61" t="s">
        <v>1659</v>
      </c>
      <c r="B23" s="61"/>
      <c r="C23" s="61"/>
      <c r="D23" s="97" t="s">
        <v>2664</v>
      </c>
      <c r="E23" s="114"/>
      <c r="F23" s="114"/>
      <c r="G23" s="57" t="s">
        <v>2654</v>
      </c>
      <c r="H23" s="61"/>
    </row>
    <row r="24" spans="1:8">
      <c r="A24" s="61" t="s">
        <v>1660</v>
      </c>
      <c r="B24" s="61"/>
      <c r="C24" s="61"/>
      <c r="D24" s="97" t="s">
        <v>2665</v>
      </c>
      <c r="E24" s="114"/>
      <c r="F24" s="114"/>
      <c r="H24" s="61"/>
    </row>
    <row r="25" spans="1:8">
      <c r="A25" s="61" t="s">
        <v>1661</v>
      </c>
      <c r="B25" s="61"/>
      <c r="C25" s="61"/>
      <c r="D25" s="97" t="s">
        <v>2666</v>
      </c>
      <c r="E25" s="114"/>
      <c r="F25" s="114"/>
      <c r="H25" s="61"/>
    </row>
    <row r="26" spans="1:8">
      <c r="A26" s="61" t="s">
        <v>1662</v>
      </c>
      <c r="B26" s="61"/>
      <c r="C26" s="61"/>
      <c r="D26" s="97" t="s">
        <v>2667</v>
      </c>
      <c r="E26" s="114"/>
      <c r="F26" s="114"/>
      <c r="G26" s="57" t="s">
        <v>2654</v>
      </c>
      <c r="H26" s="61"/>
    </row>
    <row r="27" spans="1:8">
      <c r="A27" s="61" t="s">
        <v>1663</v>
      </c>
      <c r="B27" s="61"/>
      <c r="C27" s="61"/>
      <c r="D27" s="97" t="s">
        <v>2668</v>
      </c>
      <c r="E27" s="114"/>
      <c r="F27" s="114"/>
      <c r="G27" s="57" t="s">
        <v>2654</v>
      </c>
      <c r="H27" s="61"/>
    </row>
    <row r="28" spans="1:8">
      <c r="A28" s="61" t="s">
        <v>467</v>
      </c>
      <c r="B28" s="61"/>
      <c r="C28" s="61"/>
      <c r="D28" s="97" t="s">
        <v>2669</v>
      </c>
      <c r="E28" s="114"/>
      <c r="F28" s="114"/>
      <c r="G28" s="57" t="s">
        <v>2654</v>
      </c>
      <c r="H28" s="61"/>
    </row>
    <row r="29" spans="1:8">
      <c r="A29" s="61" t="s">
        <v>751</v>
      </c>
      <c r="B29" s="61"/>
      <c r="C29" s="61"/>
      <c r="D29" s="97" t="s">
        <v>2670</v>
      </c>
      <c r="E29" s="114"/>
      <c r="F29" s="114"/>
      <c r="G29" s="57" t="s">
        <v>2654</v>
      </c>
      <c r="H29" s="61"/>
    </row>
    <row r="30" spans="1:8">
      <c r="A30" s="61" t="s">
        <v>1664</v>
      </c>
      <c r="B30" s="61"/>
      <c r="C30" s="61"/>
      <c r="D30" s="97" t="s">
        <v>2671</v>
      </c>
      <c r="E30" s="114"/>
      <c r="F30" s="114"/>
      <c r="H30" s="61"/>
    </row>
    <row r="31" spans="1:8">
      <c r="A31" s="61" t="s">
        <v>1665</v>
      </c>
      <c r="B31" s="61"/>
      <c r="C31" s="61"/>
      <c r="D31" s="97" t="s">
        <v>2672</v>
      </c>
      <c r="E31" s="114"/>
      <c r="F31" s="114"/>
      <c r="G31" s="57" t="s">
        <v>2654</v>
      </c>
      <c r="H31" s="61"/>
    </row>
    <row r="32" spans="1:8">
      <c r="A32" s="61" t="s">
        <v>1666</v>
      </c>
      <c r="B32" s="61"/>
      <c r="C32" s="61"/>
      <c r="D32" s="97" t="s">
        <v>2673</v>
      </c>
      <c r="E32" s="114"/>
      <c r="F32" s="114"/>
      <c r="H32" s="61"/>
    </row>
    <row r="33" spans="1:8">
      <c r="A33" s="61" t="s">
        <v>1667</v>
      </c>
      <c r="B33" s="61"/>
      <c r="C33" s="61"/>
      <c r="D33" s="97" t="s">
        <v>2674</v>
      </c>
      <c r="E33" s="114"/>
      <c r="F33" s="114"/>
      <c r="H33" s="61"/>
    </row>
    <row r="34" spans="1:8">
      <c r="A34" s="61" t="s">
        <v>759</v>
      </c>
      <c r="B34" s="61"/>
      <c r="C34" s="61"/>
      <c r="D34" s="97" t="s">
        <v>2675</v>
      </c>
      <c r="E34" s="114"/>
      <c r="F34" s="114"/>
      <c r="G34" s="57" t="s">
        <v>2654</v>
      </c>
      <c r="H34" s="61"/>
    </row>
    <row r="35" spans="1:8" ht="15.75" thickBot="1">
      <c r="A35" s="61" t="s">
        <v>1668</v>
      </c>
      <c r="B35" s="61"/>
      <c r="C35" s="61"/>
      <c r="D35" s="107" t="s">
        <v>2676</v>
      </c>
      <c r="E35" s="115">
        <f>1*E17+1*E18+1*E19+1*E20+1*E21+1*E22+1*E23+1*E24+1*E25+1*E26+1*E27+1*E28+1*E29+1*E30+1*E31+1*E32+1*E33+1*E34</f>
        <v>3143276</v>
      </c>
      <c r="F35" s="115">
        <f>1*F17+1*F18+1*F19+1*F20+1*F21+1*F22+1*F23+1*F24+1*F25+1*F26+1*F27+1*F28+1*F29+1*F30+1*F31+1*F32+1*F33+1*F34</f>
        <v>3143276</v>
      </c>
      <c r="H35" s="61"/>
    </row>
    <row r="36" spans="1:8" ht="15.75" thickTop="1">
      <c r="A36" s="61" t="s">
        <v>1669</v>
      </c>
      <c r="B36" s="61"/>
      <c r="C36" s="61"/>
      <c r="D36" s="96" t="s">
        <v>2677</v>
      </c>
      <c r="E36" s="116"/>
      <c r="F36" s="116"/>
      <c r="H36" s="61"/>
    </row>
    <row r="37" spans="1:8">
      <c r="A37" s="61" t="s">
        <v>1670</v>
      </c>
      <c r="B37" s="61"/>
      <c r="C37" s="61"/>
      <c r="D37" s="97" t="s">
        <v>2678</v>
      </c>
      <c r="E37" s="114"/>
      <c r="F37" s="114"/>
      <c r="G37" s="57" t="s">
        <v>2654</v>
      </c>
      <c r="H37" s="61"/>
    </row>
    <row r="38" spans="1:8">
      <c r="A38" s="61" t="s">
        <v>775</v>
      </c>
      <c r="B38" s="61"/>
      <c r="C38" s="61"/>
      <c r="D38" s="97" t="s">
        <v>2679</v>
      </c>
      <c r="E38" s="114"/>
      <c r="F38" s="114"/>
      <c r="G38" s="57" t="s">
        <v>2654</v>
      </c>
      <c r="H38" s="61"/>
    </row>
    <row r="39" spans="1:8">
      <c r="A39" s="61" t="s">
        <v>1671</v>
      </c>
      <c r="B39" s="61"/>
      <c r="C39" s="61"/>
      <c r="D39" s="97" t="s">
        <v>2680</v>
      </c>
      <c r="E39" s="114"/>
      <c r="F39" s="114"/>
      <c r="H39" s="61"/>
    </row>
    <row r="40" spans="1:8">
      <c r="A40" s="61" t="s">
        <v>1672</v>
      </c>
      <c r="B40" s="61"/>
      <c r="C40" s="61"/>
      <c r="D40" s="97" t="s">
        <v>2681</v>
      </c>
      <c r="E40" s="114"/>
      <c r="F40" s="114"/>
      <c r="H40" s="61"/>
    </row>
    <row r="41" spans="1:8">
      <c r="A41" s="61" t="s">
        <v>1673</v>
      </c>
      <c r="B41" s="61"/>
      <c r="C41" s="61"/>
      <c r="D41" s="97" t="s">
        <v>2682</v>
      </c>
      <c r="E41" s="114"/>
      <c r="F41" s="114"/>
      <c r="G41" s="57" t="s">
        <v>2654</v>
      </c>
      <c r="H41" s="61"/>
    </row>
    <row r="42" spans="1:8">
      <c r="A42" s="61" t="s">
        <v>1674</v>
      </c>
      <c r="B42" s="61"/>
      <c r="C42" s="61"/>
      <c r="D42" s="97" t="s">
        <v>2683</v>
      </c>
      <c r="E42" s="114"/>
      <c r="F42" s="114"/>
      <c r="G42" s="57" t="s">
        <v>2654</v>
      </c>
      <c r="H42" s="61"/>
    </row>
    <row r="43" spans="1:8">
      <c r="A43" s="61" t="s">
        <v>1675</v>
      </c>
      <c r="B43" s="61"/>
      <c r="C43" s="61"/>
      <c r="D43" s="97" t="s">
        <v>2684</v>
      </c>
      <c r="E43" s="114"/>
      <c r="F43" s="114"/>
      <c r="H43" s="61"/>
    </row>
    <row r="44" spans="1:8">
      <c r="A44" s="61" t="s">
        <v>1676</v>
      </c>
      <c r="B44" s="61"/>
      <c r="C44" s="61"/>
      <c r="D44" s="97" t="s">
        <v>2685</v>
      </c>
      <c r="E44" s="114"/>
      <c r="F44" s="114"/>
      <c r="H44" s="61"/>
    </row>
    <row r="45" spans="1:8">
      <c r="A45" s="61" t="s">
        <v>691</v>
      </c>
      <c r="B45" s="61"/>
      <c r="C45" s="61"/>
      <c r="D45" s="97" t="s">
        <v>2686</v>
      </c>
      <c r="E45" s="114">
        <v>5948</v>
      </c>
      <c r="F45" s="114">
        <v>5948</v>
      </c>
      <c r="G45" s="57" t="s">
        <v>2654</v>
      </c>
      <c r="H45" s="61"/>
    </row>
    <row r="46" spans="1:8">
      <c r="A46" s="61" t="s">
        <v>1677</v>
      </c>
      <c r="B46" s="61"/>
      <c r="C46" s="61"/>
      <c r="D46" s="97" t="s">
        <v>2687</v>
      </c>
      <c r="E46" s="114"/>
      <c r="F46" s="114"/>
      <c r="H46" s="61"/>
    </row>
    <row r="47" spans="1:8">
      <c r="A47" s="61" t="s">
        <v>1678</v>
      </c>
      <c r="B47" s="61"/>
      <c r="C47" s="61"/>
      <c r="D47" s="97" t="s">
        <v>2688</v>
      </c>
      <c r="E47" s="114"/>
      <c r="F47" s="114"/>
      <c r="H47" s="61"/>
    </row>
    <row r="48" spans="1:8">
      <c r="A48" s="61" t="s">
        <v>808</v>
      </c>
      <c r="B48" s="61"/>
      <c r="C48" s="61"/>
      <c r="D48" s="97" t="s">
        <v>2689</v>
      </c>
      <c r="E48" s="114">
        <v>49656</v>
      </c>
      <c r="F48" s="114">
        <v>49656</v>
      </c>
      <c r="G48" s="57" t="s">
        <v>2654</v>
      </c>
      <c r="H48" s="61"/>
    </row>
    <row r="49" spans="1:8">
      <c r="A49" s="61" t="s">
        <v>1679</v>
      </c>
      <c r="B49" s="61"/>
      <c r="C49" s="61"/>
      <c r="D49" s="97" t="s">
        <v>2690</v>
      </c>
      <c r="E49" s="114"/>
      <c r="F49" s="114"/>
      <c r="H49" s="61"/>
    </row>
    <row r="50" spans="1:8">
      <c r="A50" s="61" t="s">
        <v>1680</v>
      </c>
      <c r="B50" s="61"/>
      <c r="C50" s="61"/>
      <c r="D50" s="107" t="s">
        <v>2691</v>
      </c>
      <c r="E50" s="117">
        <f>1*E37+1*E38+1*E39+1*E40+1*E41+1*E42+1*E43+1*E44+1*E45+1*E46+1*E47+1*E48+1*E49</f>
        <v>55604</v>
      </c>
      <c r="F50" s="117">
        <f>1*F37+1*F38+1*F39+1*F40+1*F41+1*F42+1*F43+1*F44+1*F45+1*F46+1*F47+1*F48+1*F49</f>
        <v>55604</v>
      </c>
      <c r="H50" s="61"/>
    </row>
    <row r="51" spans="1:8" ht="15.75" thickBot="1">
      <c r="A51" s="61" t="s">
        <v>1681</v>
      </c>
      <c r="B51" s="61"/>
      <c r="C51" s="61"/>
      <c r="D51" s="108" t="s">
        <v>2692</v>
      </c>
      <c r="E51" s="115">
        <f>1*E17+1*E18+1*E19+1*E20+1*E21+1*E22+1*E23+1*E24+1*E25+1*E26+1*E27+1*E28+1*E29+1*E30+1*E31+1*E32+1*E33+1*E34+1*E37+1*E38+1*E39+1*E40+1*E41+1*E42+1*E43+1*E44+1*E45+1*E46+1*E47+1*E48+1*E49</f>
        <v>3198880</v>
      </c>
      <c r="F51" s="115">
        <f>1*F17+1*F18+1*F19+1*F20+1*F21+1*F22+1*F23+1*F24+1*F25+1*F26+1*F27+1*F28+1*F29+1*F30+1*F31+1*F32+1*F33+1*F34+1*F37+1*F38+1*F39+1*F40+1*F41+1*F42+1*F43+1*F44+1*F45+1*F46+1*F47+1*F48+1*F49</f>
        <v>3198880</v>
      </c>
      <c r="H51" s="61"/>
    </row>
    <row r="52" spans="1:8" ht="15.75" thickTop="1">
      <c r="A52" s="61" t="s">
        <v>1682</v>
      </c>
      <c r="B52" s="61"/>
      <c r="C52" s="61"/>
      <c r="D52" s="94" t="s">
        <v>2693</v>
      </c>
      <c r="E52" s="118"/>
      <c r="F52" s="118"/>
      <c r="H52" s="61"/>
    </row>
    <row r="53" spans="1:8">
      <c r="A53" s="61" t="s">
        <v>1683</v>
      </c>
      <c r="B53" s="61"/>
      <c r="C53" s="61"/>
      <c r="D53" s="96" t="s">
        <v>2694</v>
      </c>
      <c r="E53" s="99"/>
      <c r="F53" s="99"/>
      <c r="H53" s="61"/>
    </row>
    <row r="54" spans="1:8">
      <c r="A54" s="61" t="s">
        <v>1684</v>
      </c>
      <c r="B54" s="61"/>
      <c r="C54" s="61"/>
      <c r="D54" s="97" t="s">
        <v>2695</v>
      </c>
      <c r="E54" s="114">
        <v>2810000</v>
      </c>
      <c r="F54" s="114">
        <v>2810000</v>
      </c>
      <c r="H54" s="61"/>
    </row>
    <row r="55" spans="1:8">
      <c r="A55" s="61" t="s">
        <v>1685</v>
      </c>
      <c r="B55" s="61"/>
      <c r="C55" s="61"/>
      <c r="D55" s="97" t="s">
        <v>2696</v>
      </c>
      <c r="E55" s="114"/>
      <c r="F55" s="114"/>
      <c r="H55" s="61"/>
    </row>
    <row r="56" spans="1:8">
      <c r="A56" s="61" t="s">
        <v>1686</v>
      </c>
      <c r="B56" s="61"/>
      <c r="C56" s="61"/>
      <c r="D56" s="97" t="s">
        <v>2697</v>
      </c>
      <c r="E56" s="114">
        <v>3617</v>
      </c>
      <c r="F56" s="114">
        <v>3617</v>
      </c>
      <c r="H56" s="61"/>
    </row>
    <row r="57" spans="1:8">
      <c r="A57" s="61" t="s">
        <v>1687</v>
      </c>
      <c r="B57" s="61"/>
      <c r="C57" s="61"/>
      <c r="D57" s="97" t="s">
        <v>2698</v>
      </c>
      <c r="E57" s="114"/>
      <c r="F57" s="114"/>
      <c r="H57" s="61"/>
    </row>
    <row r="58" spans="1:8">
      <c r="A58" s="61" t="s">
        <v>1688</v>
      </c>
      <c r="B58" s="61"/>
      <c r="C58" s="61"/>
      <c r="D58" s="97" t="s">
        <v>2699</v>
      </c>
      <c r="E58" s="114">
        <v>-102151</v>
      </c>
      <c r="F58" s="114">
        <v>-72185</v>
      </c>
      <c r="H58" s="61"/>
    </row>
    <row r="59" spans="1:8">
      <c r="A59" s="61" t="s">
        <v>1689</v>
      </c>
      <c r="B59" s="61"/>
      <c r="C59" s="61"/>
      <c r="D59" s="97" t="s">
        <v>2700</v>
      </c>
      <c r="E59" s="114"/>
      <c r="F59" s="114"/>
      <c r="H59" s="61"/>
    </row>
    <row r="60" spans="1:8">
      <c r="A60" s="61" t="s">
        <v>1690</v>
      </c>
      <c r="B60" s="61"/>
      <c r="C60" s="61"/>
      <c r="D60" s="97" t="s">
        <v>2701</v>
      </c>
      <c r="E60" s="114"/>
      <c r="F60" s="114"/>
      <c r="H60" s="61"/>
    </row>
    <row r="61" spans="1:8">
      <c r="A61" s="61" t="s">
        <v>1691</v>
      </c>
      <c r="B61" s="61"/>
      <c r="C61" s="61"/>
      <c r="D61" s="97" t="s">
        <v>2702</v>
      </c>
      <c r="E61" s="114"/>
      <c r="F61" s="114"/>
      <c r="H61" s="61"/>
    </row>
    <row r="62" spans="1:8">
      <c r="A62" s="61" t="s">
        <v>1692</v>
      </c>
      <c r="B62" s="61"/>
      <c r="C62" s="61"/>
      <c r="D62" s="97" t="s">
        <v>2703</v>
      </c>
      <c r="E62" s="114"/>
      <c r="F62" s="114"/>
      <c r="H62" s="61"/>
    </row>
    <row r="63" spans="1:8">
      <c r="A63" s="61" t="s">
        <v>1693</v>
      </c>
      <c r="B63" s="61"/>
      <c r="C63" s="61"/>
      <c r="D63" s="97" t="s">
        <v>2704</v>
      </c>
      <c r="E63" s="114"/>
      <c r="F63" s="114"/>
      <c r="H63" s="61"/>
    </row>
    <row r="64" spans="1:8">
      <c r="A64" s="61" t="s">
        <v>1694</v>
      </c>
      <c r="B64" s="61"/>
      <c r="C64" s="61"/>
      <c r="D64" s="97" t="s">
        <v>2705</v>
      </c>
      <c r="E64" s="114"/>
      <c r="F64" s="114"/>
      <c r="H64" s="61"/>
    </row>
    <row r="65" spans="1:8">
      <c r="A65" s="61" t="s">
        <v>1695</v>
      </c>
      <c r="B65" s="61"/>
      <c r="C65" s="61"/>
      <c r="D65" s="97" t="s">
        <v>2706</v>
      </c>
      <c r="E65" s="119"/>
      <c r="F65" s="119"/>
      <c r="G65" s="57" t="s">
        <v>2654</v>
      </c>
      <c r="H65" s="61"/>
    </row>
    <row r="66" spans="1:8" ht="15.75" hidden="1" thickBot="1">
      <c r="A66" s="61" t="s">
        <v>1696</v>
      </c>
      <c r="B66" s="61"/>
      <c r="C66" s="61"/>
      <c r="D66" s="109" t="s">
        <v>2707</v>
      </c>
      <c r="E66" s="120">
        <f>1*E54+1*E55+1*E56+1*E57+1*E58+1*E59+1*E60+1*E61+1*E62+-1*E63+1*E65+1*E64</f>
        <v>2711466</v>
      </c>
      <c r="F66" s="121">
        <f>1*F54+1*F55+1*F56+1*F57+1*F58+1*F59+1*F60+1*F61+1*F62+-1*F63+1*F65+1*F64</f>
        <v>2741432</v>
      </c>
      <c r="H66" s="61"/>
    </row>
    <row r="67" spans="1:8" ht="15.75" hidden="1" thickTop="1">
      <c r="A67" s="61" t="s">
        <v>1697</v>
      </c>
      <c r="B67" s="61"/>
      <c r="C67" s="61"/>
      <c r="D67" s="110" t="s">
        <v>2708</v>
      </c>
      <c r="E67" s="122"/>
      <c r="F67" s="123"/>
      <c r="H67" s="61"/>
    </row>
    <row r="68" spans="1:8">
      <c r="A68" s="61" t="s">
        <v>1698</v>
      </c>
      <c r="B68" s="61"/>
      <c r="C68" s="61"/>
      <c r="D68" s="107" t="s">
        <v>2709</v>
      </c>
      <c r="E68" s="124">
        <f>1*E54+1*E55+1*E56+1*E57+1*E58+1*E59+1*E60+1*E61+1*E62+-1*E63+1*E65+1*E67+1*E64</f>
        <v>2711466</v>
      </c>
      <c r="F68" s="124">
        <f>1*F54+1*F55+1*F56+1*F57+1*F58+1*F59+1*F60+1*F61+1*F62+-1*F63+1*F65+1*F67+1*F64</f>
        <v>2741432</v>
      </c>
      <c r="H68" s="61"/>
    </row>
    <row r="69" spans="1:8">
      <c r="A69" s="61" t="s">
        <v>1699</v>
      </c>
      <c r="B69" s="61"/>
      <c r="C69" s="61"/>
      <c r="D69" s="96" t="s">
        <v>2710</v>
      </c>
      <c r="E69" s="99"/>
      <c r="F69" s="99"/>
      <c r="H69" s="61"/>
    </row>
    <row r="70" spans="1:8">
      <c r="A70" s="61" t="s">
        <v>1700</v>
      </c>
      <c r="B70" s="61"/>
      <c r="C70" s="61"/>
      <c r="D70" s="111" t="s">
        <v>2711</v>
      </c>
      <c r="E70" s="99"/>
      <c r="F70" s="99"/>
      <c r="H70" s="61"/>
    </row>
    <row r="71" spans="1:8">
      <c r="A71" s="61" t="s">
        <v>1701</v>
      </c>
      <c r="B71" s="61"/>
      <c r="C71" s="61"/>
      <c r="D71" s="112" t="s">
        <v>2712</v>
      </c>
      <c r="E71" s="114"/>
      <c r="F71" s="114"/>
      <c r="G71" s="57" t="s">
        <v>2654</v>
      </c>
      <c r="H71" s="61"/>
    </row>
    <row r="72" spans="1:8">
      <c r="A72" s="61" t="s">
        <v>1702</v>
      </c>
      <c r="B72" s="61"/>
      <c r="C72" s="61"/>
      <c r="D72" s="112" t="s">
        <v>2713</v>
      </c>
      <c r="E72" s="114"/>
      <c r="F72" s="114"/>
      <c r="G72" s="57" t="s">
        <v>2654</v>
      </c>
      <c r="H72" s="61"/>
    </row>
    <row r="73" spans="1:8">
      <c r="A73" s="61" t="s">
        <v>1703</v>
      </c>
      <c r="B73" s="61"/>
      <c r="C73" s="61"/>
      <c r="D73" s="112" t="s">
        <v>2714</v>
      </c>
      <c r="E73" s="114"/>
      <c r="F73" s="114"/>
      <c r="G73" s="57" t="s">
        <v>2654</v>
      </c>
      <c r="H73" s="61"/>
    </row>
    <row r="74" spans="1:8">
      <c r="A74" s="61" t="s">
        <v>1704</v>
      </c>
      <c r="B74" s="61"/>
      <c r="C74" s="61"/>
      <c r="D74" s="112" t="s">
        <v>2715</v>
      </c>
      <c r="E74" s="114"/>
      <c r="F74" s="114"/>
      <c r="H74" s="61"/>
    </row>
    <row r="75" spans="1:8">
      <c r="A75" s="61" t="s">
        <v>1705</v>
      </c>
      <c r="B75" s="61"/>
      <c r="C75" s="61"/>
      <c r="D75" s="112" t="s">
        <v>2716</v>
      </c>
      <c r="E75" s="114"/>
      <c r="F75" s="114"/>
      <c r="G75" s="57" t="s">
        <v>2654</v>
      </c>
      <c r="H75" s="61"/>
    </row>
    <row r="76" spans="1:8">
      <c r="A76" s="61" t="s">
        <v>1706</v>
      </c>
      <c r="B76" s="61"/>
      <c r="C76" s="61"/>
      <c r="D76" s="112" t="s">
        <v>2717</v>
      </c>
      <c r="E76" s="114"/>
      <c r="F76" s="114"/>
      <c r="H76" s="61"/>
    </row>
    <row r="77" spans="1:8">
      <c r="A77" s="61" t="s">
        <v>1707</v>
      </c>
      <c r="B77" s="61"/>
      <c r="C77" s="61"/>
      <c r="D77" s="112" t="s">
        <v>2718</v>
      </c>
      <c r="E77" s="114"/>
      <c r="F77" s="114"/>
      <c r="H77" s="61"/>
    </row>
    <row r="78" spans="1:8">
      <c r="A78" s="61" t="s">
        <v>1708</v>
      </c>
      <c r="B78" s="61"/>
      <c r="C78" s="61"/>
      <c r="D78" s="112" t="s">
        <v>2719</v>
      </c>
      <c r="E78" s="114"/>
      <c r="F78" s="114"/>
      <c r="H78" s="61"/>
    </row>
    <row r="79" spans="1:8">
      <c r="A79" s="61" t="s">
        <v>1709</v>
      </c>
      <c r="B79" s="61"/>
      <c r="C79" s="61"/>
      <c r="D79" s="112" t="s">
        <v>2720</v>
      </c>
      <c r="E79" s="114"/>
      <c r="F79" s="114"/>
      <c r="H79" s="61"/>
    </row>
    <row r="80" spans="1:8" ht="15.75" thickBot="1">
      <c r="A80" s="61" t="s">
        <v>1710</v>
      </c>
      <c r="B80" s="61"/>
      <c r="C80" s="61"/>
      <c r="D80" s="113" t="s">
        <v>2721</v>
      </c>
      <c r="E80" s="115">
        <f>1*E71+1*E72+1*E73+1*E74+1*E75+1*E76+1*E77+1*E78+1*E79</f>
        <v>0</v>
      </c>
      <c r="F80" s="115">
        <f>1*F71+1*F72+1*F73+1*F74+1*F75+1*F76+1*F77+1*F78+1*F79</f>
        <v>0</v>
      </c>
      <c r="H80" s="61"/>
    </row>
    <row r="81" spans="1:8" ht="15.75" thickTop="1">
      <c r="A81" s="61" t="s">
        <v>1711</v>
      </c>
      <c r="B81" s="61"/>
      <c r="C81" s="61"/>
      <c r="D81" s="111" t="s">
        <v>2722</v>
      </c>
      <c r="E81" s="116"/>
      <c r="F81" s="116"/>
      <c r="H81" s="61"/>
    </row>
    <row r="82" spans="1:8">
      <c r="A82" s="61" t="s">
        <v>1712</v>
      </c>
      <c r="B82" s="61"/>
      <c r="C82" s="61"/>
      <c r="D82" s="112" t="s">
        <v>2723</v>
      </c>
      <c r="E82" s="114"/>
      <c r="F82" s="114"/>
      <c r="H82" s="61"/>
    </row>
    <row r="83" spans="1:8">
      <c r="A83" s="61" t="s">
        <v>1713</v>
      </c>
      <c r="B83" s="61"/>
      <c r="C83" s="61"/>
      <c r="D83" s="112" t="s">
        <v>2724</v>
      </c>
      <c r="E83" s="114"/>
      <c r="F83" s="114"/>
      <c r="G83" s="57" t="s">
        <v>2654</v>
      </c>
      <c r="H83" s="61"/>
    </row>
    <row r="84" spans="1:8">
      <c r="A84" s="61" t="s">
        <v>1714</v>
      </c>
      <c r="B84" s="61"/>
      <c r="C84" s="61"/>
      <c r="D84" s="112" t="s">
        <v>2725</v>
      </c>
      <c r="E84" s="114">
        <v>0</v>
      </c>
      <c r="F84" s="114">
        <v>20000</v>
      </c>
      <c r="G84" s="57" t="s">
        <v>2654</v>
      </c>
      <c r="H84" s="61"/>
    </row>
    <row r="85" spans="1:8">
      <c r="A85" s="61" t="s">
        <v>1715</v>
      </c>
      <c r="B85" s="61"/>
      <c r="C85" s="61"/>
      <c r="D85" s="112" t="s">
        <v>2726</v>
      </c>
      <c r="E85" s="114">
        <v>125519</v>
      </c>
      <c r="F85" s="114">
        <v>125519</v>
      </c>
      <c r="G85" s="57" t="s">
        <v>2654</v>
      </c>
      <c r="H85" s="61"/>
    </row>
    <row r="86" spans="1:8">
      <c r="A86" s="61" t="s">
        <v>1716</v>
      </c>
      <c r="B86" s="61"/>
      <c r="C86" s="61"/>
      <c r="D86" s="112" t="s">
        <v>2727</v>
      </c>
      <c r="E86" s="114">
        <v>267294</v>
      </c>
      <c r="F86" s="114">
        <v>229004</v>
      </c>
      <c r="H86" s="61"/>
    </row>
    <row r="87" spans="1:8">
      <c r="A87" s="61" t="s">
        <v>1717</v>
      </c>
      <c r="B87" s="61"/>
      <c r="C87" s="61"/>
      <c r="D87" s="112" t="s">
        <v>2728</v>
      </c>
      <c r="E87" s="114"/>
      <c r="F87" s="114"/>
      <c r="H87" s="61"/>
    </row>
    <row r="88" spans="1:8">
      <c r="A88" s="61" t="s">
        <v>1718</v>
      </c>
      <c r="B88" s="61"/>
      <c r="C88" s="61"/>
      <c r="D88" s="112" t="s">
        <v>2681</v>
      </c>
      <c r="E88" s="114"/>
      <c r="F88" s="114"/>
      <c r="H88" s="61"/>
    </row>
    <row r="89" spans="1:8">
      <c r="A89" s="61" t="s">
        <v>1719</v>
      </c>
      <c r="B89" s="61"/>
      <c r="C89" s="61"/>
      <c r="D89" s="112" t="s">
        <v>2729</v>
      </c>
      <c r="E89" s="114"/>
      <c r="F89" s="114"/>
      <c r="G89" s="57" t="s">
        <v>2654</v>
      </c>
      <c r="H89" s="61"/>
    </row>
    <row r="90" spans="1:8">
      <c r="A90" s="61" t="s">
        <v>1720</v>
      </c>
      <c r="B90" s="61"/>
      <c r="C90" s="61"/>
      <c r="D90" s="112" t="s">
        <v>2730</v>
      </c>
      <c r="E90" s="114"/>
      <c r="F90" s="114"/>
      <c r="H90" s="61"/>
    </row>
    <row r="91" spans="1:8">
      <c r="A91" s="61" t="s">
        <v>1721</v>
      </c>
      <c r="B91" s="61"/>
      <c r="C91" s="61"/>
      <c r="D91" s="112" t="s">
        <v>2731</v>
      </c>
      <c r="E91" s="114"/>
      <c r="F91" s="114"/>
      <c r="H91" s="61"/>
    </row>
    <row r="92" spans="1:8">
      <c r="A92" s="61" t="s">
        <v>1722</v>
      </c>
      <c r="B92" s="61"/>
      <c r="C92" s="61"/>
      <c r="D92" s="112" t="s">
        <v>2732</v>
      </c>
      <c r="E92" s="114">
        <v>94601</v>
      </c>
      <c r="F92" s="114">
        <v>82925</v>
      </c>
      <c r="G92" s="57" t="s">
        <v>2654</v>
      </c>
      <c r="H92" s="61"/>
    </row>
    <row r="93" spans="1:8">
      <c r="A93" s="61" t="s">
        <v>1723</v>
      </c>
      <c r="B93" s="61"/>
      <c r="C93" s="61"/>
      <c r="D93" s="113" t="s">
        <v>2733</v>
      </c>
      <c r="E93" s="117">
        <f>1*E82+1*E83+1*E84+1*E85+1*E86+1*E87+1*E88+1*E89+1*E90+1*E91+1*E92</f>
        <v>487414</v>
      </c>
      <c r="F93" s="117">
        <f>1*F82+1*F83+1*F84+1*F85+1*F86+1*F87+1*F88+1*F89+1*F90+1*F91+1*F92</f>
        <v>457448</v>
      </c>
      <c r="H93" s="61"/>
    </row>
    <row r="94" spans="1:8">
      <c r="A94" s="61" t="s">
        <v>1724</v>
      </c>
      <c r="B94" s="61"/>
      <c r="C94" s="61"/>
      <c r="D94" s="107" t="s">
        <v>2734</v>
      </c>
      <c r="E94" s="125">
        <f>1*E71+1*E72+1*E73+1*E74+1*E75+1*E76+1*E77+1*E78+1*E79+1*E82+1*E83+1*E84+1*E85+1*E86+1*E87+1*E88+1*E89+1*E90+1*E91+1*E92</f>
        <v>487414</v>
      </c>
      <c r="F94" s="125">
        <f>1*F71+1*F72+1*F73+1*F74+1*F75+1*F76+1*F77+1*F78+1*F79+1*F82+1*F83+1*F84+1*F85+1*F86+1*F87+1*F88+1*F89+1*F90+1*F91+1*F92</f>
        <v>457448</v>
      </c>
      <c r="H94" s="61"/>
    </row>
    <row r="95" spans="1:8" ht="15.75" thickBot="1">
      <c r="A95" s="61" t="s">
        <v>1725</v>
      </c>
      <c r="B95" s="61"/>
      <c r="C95" s="61"/>
      <c r="D95" s="108" t="s">
        <v>2735</v>
      </c>
      <c r="E95" s="115">
        <f>1*E68+1*E94</f>
        <v>3198880</v>
      </c>
      <c r="F95" s="115">
        <f>1*F68+1*F94</f>
        <v>3198880</v>
      </c>
      <c r="H95" s="61"/>
    </row>
    <row r="96" spans="1:8" ht="15.75" hidden="1" thickTop="1">
      <c r="A96" s="61"/>
      <c r="B96" s="61"/>
      <c r="C96" s="61" t="s">
        <v>440</v>
      </c>
      <c r="D96" s="22"/>
      <c r="E96" s="22"/>
      <c r="F96" s="22"/>
      <c r="G96" s="22"/>
      <c r="H96" s="61"/>
    </row>
    <row r="97" spans="1:8" ht="15.75" hidden="1" thickTop="1">
      <c r="A97" s="61"/>
      <c r="B97" s="61"/>
      <c r="C97" s="61" t="s">
        <v>460</v>
      </c>
      <c r="D97" s="61"/>
      <c r="E97" s="61"/>
      <c r="F97" s="61"/>
      <c r="G97" s="61"/>
      <c r="H97" s="61" t="s">
        <v>461</v>
      </c>
    </row>
    <row r="98" spans="1:8" ht="15.75" thickTop="1">
      <c r="A98" s="22"/>
      <c r="B98" s="22"/>
      <c r="C98" s="22"/>
      <c r="D98" s="22"/>
      <c r="E98" s="22"/>
      <c r="F98" s="22"/>
      <c r="G98" s="22"/>
    </row>
  </sheetData>
  <sheetProtection algorithmName="SHA-512" hashValue="Imd4w0tdPJvD4upztdAQ7wxxNax2qaG7CdlpRfnd7pAFGYyfm0AFs3Hr5iO+uQfnFX5/+ff8sFgBIiKMlRW3Kg==" saltValue="EKtTEIYoFfJLCDleyU40TA==" spinCount="100000" sheet="1" objects="1" scenarios="1" formatColumns="0" formatRows="0"/>
  <dataValidations count="1">
    <dataValidation type="custom" allowBlank="1" showInputMessage="1" showErrorMessage="1" error="Please enter a numeric value upto 2 decimal places only" sqref="E82:F95 E71:F80 E54:F68 E37:F51 E17:F35">
      <formula1>AND(ISNUMBER(E17),IF(ISERR(FIND(".",E17)),TRUE,IF(LEN(E17)-FIND(".",E17)&lt;=2,TRUE,FALSE)))</formula1>
    </dataValidation>
  </dataValidations>
  <hyperlinks>
    <hyperlink ref="G17" tooltip="اظهار تفاصيل البند" display="اظهار تفاصيل البند"/>
    <hyperlink ref="G19" tooltip="اظهار تفاصيل البند" display="اظهار تفاصيل البند"/>
    <hyperlink ref="G20" tooltip="اظهار تفاصيل البند" display="اظهار تفاصيل البند"/>
    <hyperlink ref="G21" tooltip="اظهار تفاصيل البند" display="اظهار تفاصيل البند"/>
    <hyperlink ref="G23" tooltip="اظهار تفاصيل البند" display="اظهار تفاصيل البند"/>
    <hyperlink ref="G26" tooltip="اظهار تفاصيل البند" display="اظهار تفاصيل البند"/>
    <hyperlink ref="G27" tooltip="اظهار تفاصيل البند" display="اظهار تفاصيل البند"/>
    <hyperlink ref="G28" tooltip="اظهار تفاصيل البند" display="اظهار تفاصيل البند"/>
    <hyperlink ref="G29" tooltip="اظهار تفاصيل البند" display="اظهار تفاصيل البند"/>
    <hyperlink ref="G31" tooltip="اظهار تفاصيل البند" display="اظهار تفاصيل البند"/>
    <hyperlink ref="G34" tooltip="اظهار تفاصيل البند" display="اظهار تفاصيل البند"/>
    <hyperlink ref="G37" tooltip="اظهار تفاصيل البند" display="اظهار تفاصيل البند"/>
    <hyperlink ref="G38" tooltip="اظهار تفاصيل البند" display="اظهار تفاصيل البند"/>
    <hyperlink ref="G41" tooltip="اظهار تفاصيل البند" display="اظهار تفاصيل البند"/>
    <hyperlink ref="G42" tooltip="اظهار تفاصيل البند" display="اظهار تفاصيل البند"/>
    <hyperlink ref="G45" tooltip="اظهار تفاصيل البند" display="اظهار تفاصيل البند"/>
    <hyperlink ref="G48" tooltip="اظهار تفاصيل البند" display="اظهار تفاصيل البند"/>
    <hyperlink ref="G65" tooltip="اظهار تفاصيل البند" display="اظهار تفاصيل البند"/>
    <hyperlink ref="G71" tooltip="اظهار تفاصيل البند" display="اظهار تفاصيل البند"/>
    <hyperlink ref="G72" tooltip="اظهار تفاصيل البند" display="اظهار تفاصيل البند"/>
    <hyperlink ref="G73" tooltip="اظهار تفاصيل البند" display="اظهار تفاصيل البند"/>
    <hyperlink ref="G75" tooltip="اظهار تفاصيل البند" display="اظهار تفاصيل البند"/>
    <hyperlink ref="G83" tooltip="اظهار تفاصيل البند" display="اظهار تفاصيل البند"/>
    <hyperlink ref="G84" tooltip="اظهار تفاصيل البند" display="اظهار تفاصيل البند"/>
    <hyperlink ref="G85" tooltip="اظهار تفاصيل البند" display="اظهار تفاصيل البند"/>
    <hyperlink ref="G89" tooltip="اظهار تفاصيل البند" display="اظهار تفاصيل البند"/>
    <hyperlink ref="G92" tooltip="اظهار تفاصيل البند" display="اظهار تفاصيل البند"/>
  </hyperlinks>
  <pageMargins left="0.7" right="0.7" top="0.75" bottom="0.75" header="0.3" footer="0.3"/>
  <drawing r:id="rId1"/>
  <legacyDrawing r:id="rId2"/>
  <controls>
    <mc:AlternateContent xmlns:mc="http://schemas.openxmlformats.org/markup-compatibility/2006">
      <mc:Choice Requires="x14">
        <control shapeId="20509" r:id="rId3" name="LegendBtn">
          <controlPr defaultSize="0" autoLine="0" r:id="rId4">
            <anchor>
              <from>
                <xdr:col>4</xdr:col>
                <xdr:colOff>1323975</xdr:colOff>
                <xdr:row>0</xdr:row>
                <xdr:rowOff>123825</xdr:rowOff>
              </from>
              <to>
                <xdr:col>5</xdr:col>
                <xdr:colOff>438150</xdr:colOff>
                <xdr:row>0</xdr:row>
                <xdr:rowOff>762000</xdr:rowOff>
              </to>
            </anchor>
          </controlPr>
        </control>
      </mc:Choice>
      <mc:Fallback>
        <control shapeId="20509" r:id="rId3" name="LegendBtn"/>
      </mc:Fallback>
    </mc:AlternateContent>
    <mc:AlternateContent xmlns:mc="http://schemas.openxmlformats.org/markup-compatibility/2006">
      <mc:Choice Requires="x14">
        <control shapeId="20508" r:id="rId5" name="HelpBtn">
          <controlPr defaultSize="0" autoLine="0" r:id="rId6">
            <anchor>
              <from>
                <xdr:col>4</xdr:col>
                <xdr:colOff>495300</xdr:colOff>
                <xdr:row>0</xdr:row>
                <xdr:rowOff>123825</xdr:rowOff>
              </from>
              <to>
                <xdr:col>4</xdr:col>
                <xdr:colOff>1133475</xdr:colOff>
                <xdr:row>0</xdr:row>
                <xdr:rowOff>762000</xdr:rowOff>
              </to>
            </anchor>
          </controlPr>
        </control>
      </mc:Choice>
      <mc:Fallback>
        <control shapeId="20508" r:id="rId5" name="HelpBtn"/>
      </mc:Fallback>
    </mc:AlternateContent>
    <mc:AlternateContent xmlns:mc="http://schemas.openxmlformats.org/markup-compatibility/2006">
      <mc:Choice Requires="x14">
        <control shapeId="20507" r:id="rId7" name="ToolboxBtn">
          <controlPr defaultSize="0" autoLine="0" r:id="rId8">
            <anchor>
              <from>
                <xdr:col>3</xdr:col>
                <xdr:colOff>3048000</xdr:colOff>
                <xdr:row>0</xdr:row>
                <xdr:rowOff>123825</xdr:rowOff>
              </from>
              <to>
                <xdr:col>4</xdr:col>
                <xdr:colOff>304800</xdr:colOff>
                <xdr:row>0</xdr:row>
                <xdr:rowOff>762000</xdr:rowOff>
              </to>
            </anchor>
          </controlPr>
        </control>
      </mc:Choice>
      <mc:Fallback>
        <control shapeId="20507" r:id="rId7" name="ToolboxBtn"/>
      </mc:Fallback>
    </mc:AlternateContent>
    <mc:AlternateContent xmlns:mc="http://schemas.openxmlformats.org/markup-compatibility/2006">
      <mc:Choice Requires="x14">
        <control shapeId="20506" r:id="rId9" name="HomeBtn">
          <controlPr defaultSize="0" autoLine="0" r:id="rId10">
            <anchor>
              <from>
                <xdr:col>3</xdr:col>
                <xdr:colOff>2228850</xdr:colOff>
                <xdr:row>0</xdr:row>
                <xdr:rowOff>123825</xdr:rowOff>
              </from>
              <to>
                <xdr:col>3</xdr:col>
                <xdr:colOff>2857500</xdr:colOff>
                <xdr:row>0</xdr:row>
                <xdr:rowOff>762000</xdr:rowOff>
              </to>
            </anchor>
          </controlPr>
        </control>
      </mc:Choice>
      <mc:Fallback>
        <control shapeId="20506" r:id="rId9" name="HomeBtn"/>
      </mc:Fallback>
    </mc:AlternateContent>
  </control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dimension ref="A1:DZ56"/>
  <sheetViews>
    <sheetView showGridLines="0" rightToLeft="1" tabSelected="1" topLeftCell="C1" workbookViewId="0">
      <pane ySplit="2" topLeftCell="A43" activePane="bottomLeft" state="frozen"/>
      <selection pane="bottomLeft" activeCell="F54" sqref="F54"/>
    </sheetView>
  </sheetViews>
  <sheetFormatPr defaultRowHeight="15"/>
  <cols>
    <col min="1" max="2" width="0" hidden="1" customWidth="1"/>
    <col min="3" max="3" width="3.7109375" customWidth="1"/>
    <col min="4" max="4" width="50.7109375" customWidth="1"/>
    <col min="5" max="8" width="22.7109375" customWidth="1"/>
    <col min="9" max="9" width="25.7109375" customWidth="1"/>
  </cols>
  <sheetData>
    <row r="1" spans="1:130" ht="80.099999999999994" customHeight="1">
      <c r="A1" s="34" t="s">
        <v>1726</v>
      </c>
      <c r="B1" s="22"/>
      <c r="C1" s="22"/>
      <c r="D1" s="22"/>
      <c r="E1" s="22"/>
      <c r="F1" s="22"/>
      <c r="G1" s="22"/>
    </row>
    <row r="2" spans="1:130" ht="24.95" customHeight="1">
      <c r="A2" s="54"/>
      <c r="B2" s="54"/>
      <c r="C2" s="54"/>
      <c r="D2" s="56" t="s">
        <v>2589</v>
      </c>
      <c r="E2" s="54"/>
      <c r="F2" s="54"/>
      <c r="G2" s="54"/>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row>
    <row r="3" spans="1:130">
      <c r="A3" s="22"/>
      <c r="B3" s="22"/>
      <c r="C3" s="22"/>
      <c r="D3" s="22"/>
      <c r="E3" s="22"/>
      <c r="F3" s="22"/>
      <c r="G3" s="22"/>
    </row>
    <row r="4" spans="1:130" hidden="1">
      <c r="A4" s="22"/>
      <c r="B4" s="22"/>
      <c r="C4" s="22"/>
      <c r="D4" s="22"/>
      <c r="E4" s="22"/>
      <c r="F4" s="22"/>
      <c r="G4" s="22"/>
    </row>
    <row r="5" spans="1:130" ht="24.95" customHeight="1">
      <c r="A5" s="61"/>
      <c r="B5" s="61"/>
      <c r="C5" s="34" t="s">
        <v>2470</v>
      </c>
      <c r="D5" s="61"/>
      <c r="E5" s="61"/>
      <c r="F5" s="61"/>
      <c r="G5" s="61"/>
      <c r="H5" s="61"/>
      <c r="I5" s="61"/>
      <c r="J5" s="61"/>
    </row>
    <row r="6" spans="1:130" hidden="1">
      <c r="A6" s="61"/>
      <c r="B6" s="61"/>
      <c r="C6" s="61"/>
      <c r="D6" s="61"/>
      <c r="E6" s="61"/>
      <c r="F6" s="61"/>
      <c r="G6" s="61"/>
      <c r="H6" s="61"/>
      <c r="I6" s="61"/>
      <c r="J6" s="61"/>
    </row>
    <row r="7" spans="1:130" hidden="1">
      <c r="A7" s="61"/>
      <c r="B7" s="61"/>
      <c r="C7" s="61"/>
      <c r="D7" s="61"/>
      <c r="E7" s="61"/>
      <c r="F7" s="61"/>
      <c r="G7" s="61"/>
      <c r="H7" s="61"/>
      <c r="I7" s="61"/>
      <c r="J7" s="61"/>
    </row>
    <row r="8" spans="1:130" hidden="1">
      <c r="A8" s="61"/>
      <c r="B8" s="61"/>
      <c r="C8" s="61" t="s">
        <v>438</v>
      </c>
      <c r="D8" s="61" t="s">
        <v>439</v>
      </c>
      <c r="E8" s="61"/>
      <c r="F8" s="61"/>
      <c r="G8" s="61"/>
      <c r="H8" s="61"/>
      <c r="I8" s="61" t="s">
        <v>440</v>
      </c>
      <c r="J8" s="61" t="s">
        <v>441</v>
      </c>
    </row>
    <row r="9" spans="1:130" ht="25.5">
      <c r="A9" s="61"/>
      <c r="B9" s="61"/>
      <c r="C9" s="61" t="s">
        <v>443</v>
      </c>
      <c r="D9" s="63"/>
      <c r="E9" s="64" t="str">
        <f>TEXT(DATE(MID(E11,7,4),MID(E11,4,2),MID(E11,1,2)),"dd/MM/yyyy")&amp;" - "&amp;TEXT(DATE(MID(E12,7,4),MID(E12,4,2),MID(E12,1,2)),"dd/MM/yyyy")</f>
        <v>01/04/2021 - 30/06/2021</v>
      </c>
      <c r="F9" s="64" t="str">
        <f>TEXT(DATE(MID(F11,7,4),MID(F11,4,2),MID(F11,1,2)),"dd/MM/yyyy")&amp;" - "&amp;TEXT(DATE(MID(F12,7,4),MID(F12,4,2),MID(F12,1,2)),"dd/MM/yyyy")</f>
        <v>01/04/2020 - 30/06/2020</v>
      </c>
      <c r="G9" s="64" t="str">
        <f>TEXT(DATE(MID(G11,7,4),MID(G11,4,2),MID(G11,1,2)),"dd/MM/yyyy")&amp;" - "&amp;TEXT(DATE(MID(G12,7,4),MID(G12,4,2),MID(G12,1,2)),"dd/MM/yyyy")</f>
        <v>01/01/2021 - 30/06/2021</v>
      </c>
      <c r="H9" s="64" t="str">
        <f>TEXT(DATE(MID(H11,7,4),MID(H11,4,2),MID(H11,1,2)),"dd/MM/yyyy")&amp;" - "&amp;TEXT(DATE(MID(H12,7,4),MID(H12,4,2),MID(H12,1,2)),"dd/MM/yyyy")</f>
        <v>01/01/2020 - 30/06/2020</v>
      </c>
      <c r="I9" s="22"/>
      <c r="J9" s="61"/>
    </row>
    <row r="10" spans="1:130" ht="20.100000000000001" customHeight="1">
      <c r="A10" s="61"/>
      <c r="B10" s="61"/>
      <c r="C10" s="61" t="s">
        <v>444</v>
      </c>
      <c r="D10" s="63"/>
      <c r="E10" s="62" t="str">
        <f>StartUp!$E$8</f>
        <v>JOD</v>
      </c>
      <c r="F10" s="62" t="str">
        <f>StartUp!$E$8</f>
        <v>JOD</v>
      </c>
      <c r="G10" s="62" t="str">
        <f>StartUp!$E$8</f>
        <v>JOD</v>
      </c>
      <c r="H10" s="62" t="str">
        <f>StartUp!$E$8</f>
        <v>JOD</v>
      </c>
      <c r="I10" s="22"/>
      <c r="J10" s="61"/>
    </row>
    <row r="11" spans="1:130" ht="20.100000000000001" hidden="1" customHeight="1">
      <c r="A11" s="61"/>
      <c r="B11" s="61"/>
      <c r="C11" s="61" t="s">
        <v>445</v>
      </c>
      <c r="D11" s="106"/>
      <c r="E11" s="65" t="s">
        <v>2539</v>
      </c>
      <c r="F11" s="65" t="s">
        <v>2583</v>
      </c>
      <c r="G11" s="65" t="s">
        <v>2582</v>
      </c>
      <c r="H11" s="65" t="s">
        <v>2608</v>
      </c>
      <c r="I11" s="22"/>
      <c r="J11" s="61"/>
    </row>
    <row r="12" spans="1:130" ht="20.100000000000001" hidden="1" customHeight="1">
      <c r="A12" s="61"/>
      <c r="B12" s="61"/>
      <c r="C12" s="61" t="s">
        <v>446</v>
      </c>
      <c r="D12" s="106"/>
      <c r="E12" s="65" t="s">
        <v>2541</v>
      </c>
      <c r="F12" s="65" t="s">
        <v>2584</v>
      </c>
      <c r="G12" s="65" t="s">
        <v>2541</v>
      </c>
      <c r="H12" s="65" t="s">
        <v>2584</v>
      </c>
      <c r="I12" s="22"/>
      <c r="J12" s="61"/>
    </row>
    <row r="13" spans="1:130">
      <c r="A13" s="61"/>
      <c r="B13" s="61"/>
      <c r="C13" s="61" t="s">
        <v>440</v>
      </c>
      <c r="D13" s="63"/>
      <c r="E13" s="22"/>
      <c r="F13" s="22"/>
      <c r="G13" s="22"/>
      <c r="H13" s="22"/>
      <c r="I13" s="22"/>
      <c r="J13" s="61"/>
    </row>
    <row r="14" spans="1:130">
      <c r="A14" s="61" t="s">
        <v>1727</v>
      </c>
      <c r="B14" s="61"/>
      <c r="C14" s="61"/>
      <c r="D14" s="93" t="s">
        <v>2736</v>
      </c>
      <c r="E14" s="93"/>
      <c r="F14" s="93"/>
      <c r="G14" s="93"/>
      <c r="H14" s="93"/>
      <c r="J14" s="61"/>
    </row>
    <row r="15" spans="1:130">
      <c r="A15" s="61" t="s">
        <v>1728</v>
      </c>
      <c r="B15" s="61"/>
      <c r="C15" s="61"/>
      <c r="D15" s="94" t="s">
        <v>2737</v>
      </c>
      <c r="E15" s="93"/>
      <c r="F15" s="93"/>
      <c r="G15" s="93"/>
      <c r="H15" s="93"/>
      <c r="J15" s="61"/>
    </row>
    <row r="16" spans="1:130">
      <c r="A16" s="61" t="s">
        <v>1729</v>
      </c>
      <c r="B16" s="61"/>
      <c r="C16" s="61"/>
      <c r="D16" s="96" t="s">
        <v>2738</v>
      </c>
      <c r="E16" s="99"/>
      <c r="F16" s="99"/>
      <c r="G16" s="99"/>
      <c r="H16" s="99"/>
      <c r="J16" s="61"/>
    </row>
    <row r="17" spans="1:10">
      <c r="A17" s="61" t="s">
        <v>1730</v>
      </c>
      <c r="B17" s="61"/>
      <c r="C17" s="61"/>
      <c r="D17" s="97" t="s">
        <v>2739</v>
      </c>
      <c r="E17" s="114">
        <v>0</v>
      </c>
      <c r="F17" s="114">
        <v>0</v>
      </c>
      <c r="G17" s="114">
        <v>0</v>
      </c>
      <c r="H17" s="114">
        <v>0</v>
      </c>
      <c r="I17" s="57" t="s">
        <v>2654</v>
      </c>
      <c r="J17" s="61"/>
    </row>
    <row r="18" spans="1:10">
      <c r="A18" s="61" t="s">
        <v>1731</v>
      </c>
      <c r="B18" s="61"/>
      <c r="C18" s="61"/>
      <c r="D18" s="97" t="s">
        <v>2740</v>
      </c>
      <c r="E18" s="114"/>
      <c r="F18" s="114"/>
      <c r="G18" s="114"/>
      <c r="H18" s="114"/>
      <c r="I18" s="57" t="s">
        <v>2654</v>
      </c>
      <c r="J18" s="61"/>
    </row>
    <row r="19" spans="1:10" ht="25.5">
      <c r="A19" s="61" t="s">
        <v>1732</v>
      </c>
      <c r="B19" s="61"/>
      <c r="C19" s="61"/>
      <c r="D19" s="97" t="s">
        <v>2741</v>
      </c>
      <c r="E19" s="114"/>
      <c r="F19" s="114"/>
      <c r="G19" s="114"/>
      <c r="H19" s="114"/>
      <c r="J19" s="61"/>
    </row>
    <row r="20" spans="1:10" ht="25.5">
      <c r="A20" s="61" t="s">
        <v>1733</v>
      </c>
      <c r="B20" s="61"/>
      <c r="C20" s="61"/>
      <c r="D20" s="97" t="s">
        <v>2742</v>
      </c>
      <c r="E20" s="114"/>
      <c r="F20" s="114"/>
      <c r="G20" s="114"/>
      <c r="H20" s="114"/>
      <c r="J20" s="61"/>
    </row>
    <row r="21" spans="1:10">
      <c r="A21" s="61" t="s">
        <v>1734</v>
      </c>
      <c r="B21" s="61"/>
      <c r="C21" s="61"/>
      <c r="D21" s="97" t="s">
        <v>2743</v>
      </c>
      <c r="E21" s="114"/>
      <c r="F21" s="114"/>
      <c r="G21" s="114"/>
      <c r="H21" s="114"/>
      <c r="J21" s="61"/>
    </row>
    <row r="22" spans="1:10">
      <c r="A22" s="61" t="s">
        <v>1735</v>
      </c>
      <c r="B22" s="61"/>
      <c r="C22" s="61"/>
      <c r="D22" s="97" t="s">
        <v>2744</v>
      </c>
      <c r="E22" s="114"/>
      <c r="F22" s="114"/>
      <c r="G22" s="114"/>
      <c r="H22" s="114"/>
      <c r="J22" s="61"/>
    </row>
    <row r="23" spans="1:10">
      <c r="A23" s="61" t="s">
        <v>1736</v>
      </c>
      <c r="B23" s="61"/>
      <c r="C23" s="61"/>
      <c r="D23" s="97" t="s">
        <v>2745</v>
      </c>
      <c r="E23" s="114"/>
      <c r="F23" s="114"/>
      <c r="G23" s="114"/>
      <c r="H23" s="114"/>
      <c r="J23" s="61"/>
    </row>
    <row r="24" spans="1:10">
      <c r="A24" s="61" t="s">
        <v>1737</v>
      </c>
      <c r="B24" s="61"/>
      <c r="C24" s="61"/>
      <c r="D24" s="97" t="s">
        <v>2746</v>
      </c>
      <c r="E24" s="114"/>
      <c r="F24" s="114"/>
      <c r="G24" s="114"/>
      <c r="H24" s="114"/>
      <c r="J24" s="61"/>
    </row>
    <row r="25" spans="1:10">
      <c r="A25" s="61" t="s">
        <v>1738</v>
      </c>
      <c r="B25" s="61"/>
      <c r="C25" s="61"/>
      <c r="D25" s="97" t="s">
        <v>2747</v>
      </c>
      <c r="E25" s="114"/>
      <c r="F25" s="114"/>
      <c r="G25" s="114"/>
      <c r="H25" s="114"/>
      <c r="J25" s="61"/>
    </row>
    <row r="26" spans="1:10">
      <c r="A26" s="61" t="s">
        <v>1739</v>
      </c>
      <c r="B26" s="61"/>
      <c r="C26" s="61"/>
      <c r="D26" s="97" t="s">
        <v>2748</v>
      </c>
      <c r="E26" s="114"/>
      <c r="F26" s="114"/>
      <c r="G26" s="114"/>
      <c r="H26" s="114"/>
      <c r="I26" s="57" t="s">
        <v>2654</v>
      </c>
      <c r="J26" s="61"/>
    </row>
    <row r="27" spans="1:10">
      <c r="A27" s="61" t="s">
        <v>1740</v>
      </c>
      <c r="B27" s="61"/>
      <c r="C27" s="61"/>
      <c r="D27" s="97" t="s">
        <v>2749</v>
      </c>
      <c r="E27" s="114"/>
      <c r="F27" s="114"/>
      <c r="G27" s="114"/>
      <c r="H27" s="114"/>
      <c r="J27" s="61"/>
    </row>
    <row r="28" spans="1:10">
      <c r="A28" s="61" t="s">
        <v>1741</v>
      </c>
      <c r="B28" s="61"/>
      <c r="C28" s="61"/>
      <c r="D28" s="97" t="s">
        <v>2750</v>
      </c>
      <c r="E28" s="114"/>
      <c r="F28" s="114"/>
      <c r="G28" s="114"/>
      <c r="H28" s="114"/>
      <c r="I28" s="57" t="s">
        <v>2654</v>
      </c>
      <c r="J28" s="61"/>
    </row>
    <row r="29" spans="1:10">
      <c r="A29" s="61" t="s">
        <v>1742</v>
      </c>
      <c r="B29" s="61"/>
      <c r="C29" s="61"/>
      <c r="D29" s="107" t="s">
        <v>2751</v>
      </c>
      <c r="E29" s="125">
        <f>1*E17+1*E18+1*E19+1*E20+1*E21+1*E22+1*E23+1*E24+1*E25+1*E26+1*E27+1*E28</f>
        <v>0</v>
      </c>
      <c r="F29" s="125">
        <f>1*F17+1*F18+1*F19+1*F20+1*F21+1*F22+1*F23+1*F24+1*F25+1*F26+1*F27+1*F28</f>
        <v>0</v>
      </c>
      <c r="G29" s="125">
        <f>1*G17+1*G18+1*G19+1*G20+1*G21+1*G22+1*G23+1*G24+1*G25+1*G26+1*G27+1*G28</f>
        <v>0</v>
      </c>
      <c r="H29" s="125">
        <f>1*H17+1*H18+1*H19+1*H20+1*H21+1*H22+1*H23+1*H24+1*H25+1*H26+1*H27+1*H28</f>
        <v>0</v>
      </c>
      <c r="J29" s="61"/>
    </row>
    <row r="30" spans="1:10">
      <c r="A30" s="61" t="s">
        <v>1743</v>
      </c>
      <c r="B30" s="61"/>
      <c r="C30" s="61"/>
      <c r="D30" s="96" t="s">
        <v>2752</v>
      </c>
      <c r="E30" s="99"/>
      <c r="F30" s="99"/>
      <c r="G30" s="99"/>
      <c r="H30" s="99"/>
      <c r="J30" s="61"/>
    </row>
    <row r="31" spans="1:10">
      <c r="A31" s="61" t="s">
        <v>1744</v>
      </c>
      <c r="B31" s="61"/>
      <c r="C31" s="61"/>
      <c r="D31" s="97" t="s">
        <v>2753</v>
      </c>
      <c r="E31" s="114"/>
      <c r="F31" s="114"/>
      <c r="G31" s="114"/>
      <c r="H31" s="114"/>
      <c r="I31" s="57" t="s">
        <v>2654</v>
      </c>
      <c r="J31" s="61"/>
    </row>
    <row r="32" spans="1:10">
      <c r="A32" s="61" t="s">
        <v>1745</v>
      </c>
      <c r="B32" s="61"/>
      <c r="C32" s="61"/>
      <c r="D32" s="97" t="s">
        <v>2754</v>
      </c>
      <c r="E32" s="114"/>
      <c r="F32" s="114"/>
      <c r="G32" s="114"/>
      <c r="H32" s="114"/>
      <c r="I32" s="57" t="s">
        <v>2654</v>
      </c>
      <c r="J32" s="61"/>
    </row>
    <row r="33" spans="1:10">
      <c r="A33" s="61" t="s">
        <v>1746</v>
      </c>
      <c r="B33" s="61"/>
      <c r="C33" s="61"/>
      <c r="D33" s="97" t="s">
        <v>2755</v>
      </c>
      <c r="E33" s="114"/>
      <c r="F33" s="114"/>
      <c r="G33" s="114"/>
      <c r="H33" s="114"/>
      <c r="I33" s="57" t="s">
        <v>2654</v>
      </c>
      <c r="J33" s="61"/>
    </row>
    <row r="34" spans="1:10">
      <c r="A34" s="61" t="s">
        <v>1747</v>
      </c>
      <c r="B34" s="61"/>
      <c r="C34" s="61"/>
      <c r="D34" s="97" t="s">
        <v>2756</v>
      </c>
      <c r="E34" s="114">
        <v>8366</v>
      </c>
      <c r="F34" s="114">
        <v>0</v>
      </c>
      <c r="G34" s="114">
        <v>14966</v>
      </c>
      <c r="H34" s="114">
        <v>7962</v>
      </c>
      <c r="I34" s="57" t="s">
        <v>2654</v>
      </c>
      <c r="J34" s="61"/>
    </row>
    <row r="35" spans="1:10">
      <c r="A35" s="61" t="s">
        <v>1748</v>
      </c>
      <c r="B35" s="61"/>
      <c r="C35" s="61"/>
      <c r="D35" s="97" t="s">
        <v>2757</v>
      </c>
      <c r="E35" s="114"/>
      <c r="F35" s="114"/>
      <c r="G35" s="114"/>
      <c r="H35" s="114"/>
      <c r="J35" s="61"/>
    </row>
    <row r="36" spans="1:10">
      <c r="A36" s="61" t="s">
        <v>1749</v>
      </c>
      <c r="B36" s="61"/>
      <c r="C36" s="61"/>
      <c r="D36" s="97" t="s">
        <v>2758</v>
      </c>
      <c r="E36" s="114"/>
      <c r="F36" s="114"/>
      <c r="G36" s="114"/>
      <c r="H36" s="114"/>
      <c r="J36" s="61"/>
    </row>
    <row r="37" spans="1:10">
      <c r="A37" s="61" t="s">
        <v>1750</v>
      </c>
      <c r="B37" s="61"/>
      <c r="C37" s="61"/>
      <c r="D37" s="97" t="s">
        <v>2759</v>
      </c>
      <c r="E37" s="114"/>
      <c r="F37" s="114"/>
      <c r="G37" s="114"/>
      <c r="H37" s="114"/>
      <c r="J37" s="61"/>
    </row>
    <row r="38" spans="1:10">
      <c r="A38" s="61" t="s">
        <v>1751</v>
      </c>
      <c r="B38" s="61"/>
      <c r="C38" s="61"/>
      <c r="D38" s="97" t="s">
        <v>2760</v>
      </c>
      <c r="E38" s="114"/>
      <c r="F38" s="114"/>
      <c r="G38" s="114"/>
      <c r="H38" s="114"/>
      <c r="J38" s="61"/>
    </row>
    <row r="39" spans="1:10">
      <c r="A39" s="61" t="s">
        <v>1752</v>
      </c>
      <c r="B39" s="61"/>
      <c r="C39" s="61"/>
      <c r="D39" s="97" t="s">
        <v>2761</v>
      </c>
      <c r="E39" s="114"/>
      <c r="F39" s="114"/>
      <c r="G39" s="114"/>
      <c r="H39" s="114"/>
      <c r="J39" s="61"/>
    </row>
    <row r="40" spans="1:10">
      <c r="A40" s="61" t="s">
        <v>1753</v>
      </c>
      <c r="B40" s="61"/>
      <c r="C40" s="61"/>
      <c r="D40" s="97" t="s">
        <v>2762</v>
      </c>
      <c r="E40" s="114"/>
      <c r="F40" s="114"/>
      <c r="G40" s="114"/>
      <c r="H40" s="114"/>
      <c r="J40" s="61"/>
    </row>
    <row r="41" spans="1:10">
      <c r="A41" s="61" t="s">
        <v>1754</v>
      </c>
      <c r="B41" s="61"/>
      <c r="C41" s="61"/>
      <c r="D41" s="97" t="s">
        <v>2763</v>
      </c>
      <c r="E41" s="114"/>
      <c r="F41" s="114"/>
      <c r="G41" s="114"/>
      <c r="H41" s="114"/>
      <c r="I41" s="57" t="s">
        <v>2654</v>
      </c>
      <c r="J41" s="61"/>
    </row>
    <row r="42" spans="1:10">
      <c r="A42" s="61" t="s">
        <v>1755</v>
      </c>
      <c r="B42" s="61"/>
      <c r="C42" s="61"/>
      <c r="D42" s="97" t="s">
        <v>2764</v>
      </c>
      <c r="E42" s="114">
        <v>0</v>
      </c>
      <c r="F42" s="114">
        <v>0</v>
      </c>
      <c r="G42" s="114">
        <v>15000</v>
      </c>
      <c r="H42" s="114">
        <v>0</v>
      </c>
      <c r="J42" s="61"/>
    </row>
    <row r="43" spans="1:10">
      <c r="A43" s="61" t="s">
        <v>1756</v>
      </c>
      <c r="B43" s="61"/>
      <c r="C43" s="61"/>
      <c r="D43" s="107" t="s">
        <v>2765</v>
      </c>
      <c r="E43" s="125">
        <f>1*E31+1*E32+1*E33+1*E34+1*E35+1*E36+1*E37+1*E38+1*E39+1*E40+1*E41+1*E42</f>
        <v>8366</v>
      </c>
      <c r="F43" s="125">
        <f>1*F31+1*F32+1*F33+1*F34+1*F35+1*F36+1*F37+1*F38+1*F39+1*F40+1*F41+1*F42</f>
        <v>0</v>
      </c>
      <c r="G43" s="125">
        <f>1*G31+1*G32+1*G33+1*G34+1*G35+1*G36+1*G37+1*G38+1*G39+1*G40+1*G41+1*G42</f>
        <v>29966</v>
      </c>
      <c r="H43" s="125">
        <f>1*H31+1*H32+1*H33+1*H34+1*H35+1*H36+1*H37+1*H38+1*H39+1*H40+1*H41+1*H42</f>
        <v>7962</v>
      </c>
      <c r="J43" s="61"/>
    </row>
    <row r="44" spans="1:10">
      <c r="A44" s="61" t="s">
        <v>1757</v>
      </c>
      <c r="B44" s="61"/>
      <c r="C44" s="61"/>
      <c r="D44" s="108" t="s">
        <v>2766</v>
      </c>
      <c r="E44" s="125">
        <f>1*E29+-1*E43</f>
        <v>-8366</v>
      </c>
      <c r="F44" s="125">
        <f>1*F29+-1*F43</f>
        <v>0</v>
      </c>
      <c r="G44" s="125">
        <f>1*G29+-1*G43</f>
        <v>-29966</v>
      </c>
      <c r="H44" s="125">
        <f>1*H29+-1*H43</f>
        <v>-7962</v>
      </c>
      <c r="J44" s="61"/>
    </row>
    <row r="45" spans="1:10">
      <c r="A45" s="61" t="s">
        <v>1758</v>
      </c>
      <c r="B45" s="61"/>
      <c r="C45" s="61"/>
      <c r="D45" s="95" t="s">
        <v>2767</v>
      </c>
      <c r="E45" s="114"/>
      <c r="F45" s="114"/>
      <c r="G45" s="114"/>
      <c r="H45" s="114"/>
      <c r="I45" s="57" t="s">
        <v>2654</v>
      </c>
      <c r="J45" s="61"/>
    </row>
    <row r="46" spans="1:10">
      <c r="A46" s="61" t="s">
        <v>1759</v>
      </c>
      <c r="B46" s="61"/>
      <c r="C46" s="61"/>
      <c r="D46" s="108" t="s">
        <v>2768</v>
      </c>
      <c r="E46" s="125">
        <f>1*E44+-1*E45</f>
        <v>-8366</v>
      </c>
      <c r="F46" s="125">
        <f>1*F44+-1*F45</f>
        <v>0</v>
      </c>
      <c r="G46" s="125">
        <f>1*G44+-1*G45</f>
        <v>-29966</v>
      </c>
      <c r="H46" s="125">
        <f>1*H44+-1*H45</f>
        <v>-7962</v>
      </c>
      <c r="J46" s="61"/>
    </row>
    <row r="47" spans="1:10">
      <c r="A47" s="61" t="s">
        <v>1760</v>
      </c>
      <c r="B47" s="61"/>
      <c r="C47" s="61"/>
      <c r="D47" s="95" t="s">
        <v>2769</v>
      </c>
      <c r="E47" s="114"/>
      <c r="F47" s="114"/>
      <c r="G47" s="114"/>
      <c r="H47" s="114"/>
      <c r="J47" s="61"/>
    </row>
    <row r="48" spans="1:10">
      <c r="A48" s="61" t="s">
        <v>824</v>
      </c>
      <c r="B48" s="61"/>
      <c r="C48" s="61"/>
      <c r="D48" s="108" t="s">
        <v>2770</v>
      </c>
      <c r="E48" s="117">
        <f>1*E46+1*E47</f>
        <v>-8366</v>
      </c>
      <c r="F48" s="117">
        <f>1*F46+1*F47</f>
        <v>0</v>
      </c>
      <c r="G48" s="117">
        <f>1*G46+1*G47</f>
        <v>-29966</v>
      </c>
      <c r="H48" s="117">
        <f>1*H46+1*H47</f>
        <v>-7962</v>
      </c>
      <c r="J48" s="61"/>
    </row>
    <row r="49" spans="1:10" ht="15.75" hidden="1" thickTop="1">
      <c r="A49" s="61" t="s">
        <v>1761</v>
      </c>
      <c r="B49" s="61"/>
      <c r="C49" s="61"/>
      <c r="D49" s="126" t="s">
        <v>2771</v>
      </c>
      <c r="E49" s="128"/>
      <c r="F49" s="128"/>
      <c r="G49" s="128"/>
      <c r="H49" s="129"/>
      <c r="J49" s="61"/>
    </row>
    <row r="50" spans="1:10" hidden="1">
      <c r="A50" s="61" t="s">
        <v>1762</v>
      </c>
      <c r="B50" s="61"/>
      <c r="C50" s="61"/>
      <c r="D50" s="127" t="s">
        <v>2772</v>
      </c>
      <c r="E50" s="130"/>
      <c r="F50" s="130"/>
      <c r="G50" s="130"/>
      <c r="H50" s="131"/>
      <c r="J50" s="61"/>
    </row>
    <row r="51" spans="1:10" hidden="1">
      <c r="A51" s="61" t="s">
        <v>1763</v>
      </c>
      <c r="B51" s="61"/>
      <c r="C51" s="61"/>
      <c r="D51" s="127" t="s">
        <v>2773</v>
      </c>
      <c r="E51" s="132"/>
      <c r="F51" s="132"/>
      <c r="G51" s="132"/>
      <c r="H51" s="133"/>
      <c r="J51" s="61"/>
    </row>
    <row r="52" spans="1:10">
      <c r="A52" s="61" t="s">
        <v>1764</v>
      </c>
      <c r="B52" s="61"/>
      <c r="C52" s="61"/>
      <c r="D52" s="94" t="s">
        <v>2774</v>
      </c>
      <c r="E52" s="118"/>
      <c r="F52" s="118"/>
      <c r="G52" s="118"/>
      <c r="H52" s="118"/>
      <c r="J52" s="61"/>
    </row>
    <row r="53" spans="1:10">
      <c r="A53" s="61" t="s">
        <v>1765</v>
      </c>
      <c r="B53" s="61"/>
      <c r="C53" s="61"/>
      <c r="D53" s="95" t="s">
        <v>2775</v>
      </c>
      <c r="E53" s="134">
        <v>3.0000000000000001E-3</v>
      </c>
      <c r="F53" s="134">
        <v>1E-3</v>
      </c>
      <c r="G53" s="134">
        <v>0.01</v>
      </c>
      <c r="H53" s="134">
        <v>1.5E-3</v>
      </c>
      <c r="J53" s="61"/>
    </row>
    <row r="54" spans="1:10">
      <c r="A54" s="61" t="s">
        <v>1766</v>
      </c>
      <c r="B54" s="61"/>
      <c r="C54" s="61"/>
      <c r="D54" s="95" t="s">
        <v>2776</v>
      </c>
      <c r="E54" s="134"/>
      <c r="F54" s="134"/>
      <c r="G54" s="134"/>
      <c r="H54" s="134"/>
      <c r="J54" s="61"/>
    </row>
    <row r="55" spans="1:10" hidden="1">
      <c r="A55" s="61"/>
      <c r="B55" s="61"/>
      <c r="C55" s="61" t="s">
        <v>440</v>
      </c>
      <c r="D55" s="22"/>
      <c r="E55" s="22"/>
      <c r="F55" s="22"/>
      <c r="G55" s="22"/>
      <c r="H55" s="22"/>
      <c r="I55" s="22"/>
      <c r="J55" s="61"/>
    </row>
    <row r="56" spans="1:10" hidden="1">
      <c r="A56" s="61"/>
      <c r="B56" s="61"/>
      <c r="C56" s="61" t="s">
        <v>460</v>
      </c>
      <c r="D56" s="61"/>
      <c r="E56" s="61"/>
      <c r="F56" s="61"/>
      <c r="G56" s="61"/>
      <c r="H56" s="61"/>
      <c r="I56" s="61"/>
      <c r="J56" s="61" t="s">
        <v>461</v>
      </c>
    </row>
  </sheetData>
  <sheetProtection algorithmName="SHA-512" hashValue="tN+pRr9DOFd5/irRZfxGrRI6bYYuqe99tn7Xff7QDQE1NH4D7KWVyddVXl3jBE1027aKD92K/couwJ+QjJj1qg==" saltValue="hNQK9kpjS4gIvIltsWwMYg==" spinCount="100000" sheet="1" objects="1" scenarios="1" formatColumns="0" formatRows="0"/>
  <dataValidations count="2">
    <dataValidation type="custom" allowBlank="1" showInputMessage="1" showErrorMessage="1" error="Please enter a numeric value upto 2 decimal places only" sqref="E50:H51 E31:H48 E17:H29">
      <formula1>AND(ISNUMBER(E17),IF(ISERR(FIND(".",E17)),TRUE,IF(LEN(E17)-FIND(".",E17)&lt;=2,TRUE,FALSE)))</formula1>
    </dataValidation>
    <dataValidation type="custom" allowBlank="1" showInputMessage="1" showErrorMessage="1" error="Please enter a numeric value upto 4 decimal places only" sqref="E53:H54">
      <formula1>AND(ISNUMBER(E53),IF(ISERR(FIND(".",E53)),TRUE,IF(LEN(E53)-FIND(".",E53)&lt;=4,TRUE,FALSE)))</formula1>
    </dataValidation>
  </dataValidations>
  <hyperlinks>
    <hyperlink ref="I17" tooltip="اظهار تفاصيل البند" display="اظهار تفاصيل البند"/>
    <hyperlink ref="I18" tooltip="اظهار تفاصيل البند" display="اظهار تفاصيل البند"/>
    <hyperlink ref="I26" tooltip="اظهار تفاصيل البند" display="اظهار تفاصيل البند"/>
    <hyperlink ref="I28" tooltip="اظهار تفاصيل البند" display="اظهار تفاصيل البند"/>
    <hyperlink ref="I31" tooltip="اظهار تفاصيل البند" display="اظهار تفاصيل البند"/>
    <hyperlink ref="I32" tooltip="اظهار تفاصيل البند" display="اظهار تفاصيل البند"/>
    <hyperlink ref="I33" tooltip="اظهار تفاصيل البند" display="اظهار تفاصيل البند"/>
    <hyperlink ref="I34" tooltip="اظهار تفاصيل البند" display="اظهار تفاصيل البند"/>
    <hyperlink ref="I41" tooltip="اظهار تفاصيل البند" display="اظهار تفاصيل البند"/>
    <hyperlink ref="I45" tooltip="اظهار تفاصيل البند" display="اظهار تفاصيل البند"/>
  </hyperlinks>
  <pageMargins left="0.7" right="0.7" top="0.75" bottom="0.75" header="0.3" footer="0.3"/>
  <drawing r:id="rId1"/>
  <legacyDrawing r:id="rId2"/>
  <controls>
    <mc:AlternateContent xmlns:mc="http://schemas.openxmlformats.org/markup-compatibility/2006">
      <mc:Choice Requires="x14">
        <control shapeId="22566" r:id="rId3" name="LegendBtn">
          <controlPr defaultSize="0" autoLine="0" r:id="rId4">
            <anchor>
              <from>
                <xdr:col>4</xdr:col>
                <xdr:colOff>1323975</xdr:colOff>
                <xdr:row>0</xdr:row>
                <xdr:rowOff>123825</xdr:rowOff>
              </from>
              <to>
                <xdr:col>5</xdr:col>
                <xdr:colOff>438150</xdr:colOff>
                <xdr:row>0</xdr:row>
                <xdr:rowOff>762000</xdr:rowOff>
              </to>
            </anchor>
          </controlPr>
        </control>
      </mc:Choice>
      <mc:Fallback>
        <control shapeId="22566" r:id="rId3" name="LegendBtn"/>
      </mc:Fallback>
    </mc:AlternateContent>
    <mc:AlternateContent xmlns:mc="http://schemas.openxmlformats.org/markup-compatibility/2006">
      <mc:Choice Requires="x14">
        <control shapeId="22565" r:id="rId5" name="HelpBtn">
          <controlPr defaultSize="0" autoLine="0" r:id="rId6">
            <anchor>
              <from>
                <xdr:col>4</xdr:col>
                <xdr:colOff>495300</xdr:colOff>
                <xdr:row>0</xdr:row>
                <xdr:rowOff>123825</xdr:rowOff>
              </from>
              <to>
                <xdr:col>4</xdr:col>
                <xdr:colOff>1133475</xdr:colOff>
                <xdr:row>0</xdr:row>
                <xdr:rowOff>762000</xdr:rowOff>
              </to>
            </anchor>
          </controlPr>
        </control>
      </mc:Choice>
      <mc:Fallback>
        <control shapeId="22565" r:id="rId5" name="HelpBtn"/>
      </mc:Fallback>
    </mc:AlternateContent>
    <mc:AlternateContent xmlns:mc="http://schemas.openxmlformats.org/markup-compatibility/2006">
      <mc:Choice Requires="x14">
        <control shapeId="22564" r:id="rId7" name="ToolboxBtn">
          <controlPr defaultSize="0" autoLine="0" r:id="rId8">
            <anchor>
              <from>
                <xdr:col>3</xdr:col>
                <xdr:colOff>3048000</xdr:colOff>
                <xdr:row>0</xdr:row>
                <xdr:rowOff>123825</xdr:rowOff>
              </from>
              <to>
                <xdr:col>4</xdr:col>
                <xdr:colOff>304800</xdr:colOff>
                <xdr:row>0</xdr:row>
                <xdr:rowOff>762000</xdr:rowOff>
              </to>
            </anchor>
          </controlPr>
        </control>
      </mc:Choice>
      <mc:Fallback>
        <control shapeId="22564" r:id="rId7" name="ToolboxBtn"/>
      </mc:Fallback>
    </mc:AlternateContent>
    <mc:AlternateContent xmlns:mc="http://schemas.openxmlformats.org/markup-compatibility/2006">
      <mc:Choice Requires="x14">
        <control shapeId="22563" r:id="rId9" name="HomeBtn">
          <controlPr defaultSize="0" autoLine="0" r:id="rId10">
            <anchor>
              <from>
                <xdr:col>3</xdr:col>
                <xdr:colOff>2228850</xdr:colOff>
                <xdr:row>0</xdr:row>
                <xdr:rowOff>123825</xdr:rowOff>
              </from>
              <to>
                <xdr:col>3</xdr:col>
                <xdr:colOff>2857500</xdr:colOff>
                <xdr:row>0</xdr:row>
                <xdr:rowOff>762000</xdr:rowOff>
              </to>
            </anchor>
          </controlPr>
        </control>
      </mc:Choice>
      <mc:Fallback>
        <control shapeId="22563" r:id="rId9" name="HomeBtn"/>
      </mc:Fallback>
    </mc:AlternateContent>
  </control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dimension ref="A1:DZ66"/>
  <sheetViews>
    <sheetView showGridLines="0" rightToLeft="1" workbookViewId="0">
      <pane ySplit="2" topLeftCell="A3" activePane="bottomLeft" state="frozen"/>
      <selection pane="bottomLeft" activeCell="D22" sqref="D22"/>
    </sheetView>
  </sheetViews>
  <sheetFormatPr defaultRowHeight="15"/>
  <cols>
    <col min="1" max="2" width="0" hidden="1" customWidth="1"/>
    <col min="3" max="3" width="3.7109375" customWidth="1"/>
    <col min="4" max="4" width="50.7109375" customWidth="1"/>
    <col min="5" max="8" width="22.7109375" customWidth="1"/>
    <col min="9" max="9" width="20.7109375" customWidth="1"/>
  </cols>
  <sheetData>
    <row r="1" spans="1:130" ht="80.099999999999994" customHeight="1">
      <c r="A1" s="34" t="s">
        <v>1767</v>
      </c>
      <c r="B1" s="22"/>
      <c r="C1" s="22"/>
      <c r="D1" s="22"/>
      <c r="E1" s="22"/>
      <c r="F1" s="22"/>
      <c r="G1" s="22"/>
    </row>
    <row r="2" spans="1:130" ht="24.95" customHeight="1">
      <c r="A2" s="54"/>
      <c r="B2" s="54"/>
      <c r="C2" s="54"/>
      <c r="D2" s="56" t="s">
        <v>2590</v>
      </c>
      <c r="E2" s="54"/>
      <c r="F2" s="54"/>
      <c r="G2" s="54"/>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row>
    <row r="3" spans="1:130">
      <c r="A3" s="22"/>
      <c r="B3" s="22"/>
      <c r="C3" s="22"/>
      <c r="D3" s="22"/>
      <c r="E3" s="22"/>
      <c r="F3" s="22"/>
      <c r="G3" s="22"/>
    </row>
    <row r="4" spans="1:130" hidden="1">
      <c r="A4" s="22"/>
      <c r="B4" s="22"/>
      <c r="C4" s="22"/>
      <c r="D4" s="22"/>
      <c r="E4" s="22"/>
      <c r="F4" s="22"/>
      <c r="G4" s="22"/>
    </row>
    <row r="5" spans="1:130" ht="24.95" customHeight="1">
      <c r="A5" s="61"/>
      <c r="B5" s="61"/>
      <c r="C5" s="34" t="s">
        <v>2471</v>
      </c>
      <c r="D5" s="61"/>
      <c r="E5" s="61"/>
      <c r="F5" s="61"/>
      <c r="G5" s="61"/>
      <c r="H5" s="61"/>
      <c r="I5" s="61"/>
      <c r="J5" s="61"/>
    </row>
    <row r="6" spans="1:130" hidden="1">
      <c r="A6" s="61"/>
      <c r="B6" s="61"/>
      <c r="C6" s="61"/>
      <c r="D6" s="61"/>
      <c r="E6" s="61"/>
      <c r="F6" s="61"/>
      <c r="G6" s="61"/>
      <c r="H6" s="61"/>
      <c r="I6" s="61"/>
      <c r="J6" s="61"/>
    </row>
    <row r="7" spans="1:130" hidden="1">
      <c r="A7" s="61"/>
      <c r="B7" s="61"/>
      <c r="C7" s="61"/>
      <c r="D7" s="61"/>
      <c r="E7" s="61"/>
      <c r="F7" s="61"/>
      <c r="G7" s="61"/>
      <c r="H7" s="61"/>
      <c r="I7" s="61"/>
      <c r="J7" s="61"/>
    </row>
    <row r="8" spans="1:130" hidden="1">
      <c r="A8" s="61"/>
      <c r="B8" s="61"/>
      <c r="C8" s="61" t="s">
        <v>438</v>
      </c>
      <c r="D8" s="61" t="s">
        <v>439</v>
      </c>
      <c r="E8" s="61"/>
      <c r="F8" s="61"/>
      <c r="G8" s="61"/>
      <c r="H8" s="61"/>
      <c r="I8" s="61" t="s">
        <v>440</v>
      </c>
      <c r="J8" s="61" t="s">
        <v>441</v>
      </c>
    </row>
    <row r="9" spans="1:130" ht="25.5">
      <c r="A9" s="61"/>
      <c r="B9" s="61"/>
      <c r="C9" s="61" t="s">
        <v>443</v>
      </c>
      <c r="D9" s="63"/>
      <c r="E9" s="64" t="str">
        <f>TEXT(DATE(MID(E11,7,4),MID(E11,4,2),MID(E11,1,2)),"dd/MM/yyyy")&amp;" - "&amp;TEXT(DATE(MID(E12,7,4),MID(E12,4,2),MID(E12,1,2)),"dd/MM/yyyy")</f>
        <v>01/04/2021 - 30/06/2021</v>
      </c>
      <c r="F9" s="64" t="str">
        <f>TEXT(DATE(MID(F11,7,4),MID(F11,4,2),MID(F11,1,2)),"dd/MM/yyyy")&amp;" - "&amp;TEXT(DATE(MID(F12,7,4),MID(F12,4,2),MID(F12,1,2)),"dd/MM/yyyy")</f>
        <v>01/04/2020 - 30/06/2020</v>
      </c>
      <c r="G9" s="64" t="str">
        <f>TEXT(DATE(MID(G11,7,4),MID(G11,4,2),MID(G11,1,2)),"dd/MM/yyyy")&amp;" - "&amp;TEXT(DATE(MID(G12,7,4),MID(G12,4,2),MID(G12,1,2)),"dd/MM/yyyy")</f>
        <v>01/01/2021 - 30/06/2021</v>
      </c>
      <c r="H9" s="64" t="str">
        <f>TEXT(DATE(MID(H11,7,4),MID(H11,4,2),MID(H11,1,2)),"dd/MM/yyyy")&amp;" - "&amp;TEXT(DATE(MID(H12,7,4),MID(H12,4,2),MID(H12,1,2)),"dd/MM/yyyy")</f>
        <v>01/01/2020 - 30/06/2020</v>
      </c>
      <c r="I9" s="22"/>
      <c r="J9" s="61"/>
    </row>
    <row r="10" spans="1:130" ht="20.100000000000001" customHeight="1">
      <c r="A10" s="61"/>
      <c r="B10" s="61"/>
      <c r="C10" s="61" t="s">
        <v>444</v>
      </c>
      <c r="D10" s="63"/>
      <c r="E10" s="62" t="str">
        <f>StartUp!$E$8</f>
        <v>JOD</v>
      </c>
      <c r="F10" s="62" t="str">
        <f>StartUp!$E$8</f>
        <v>JOD</v>
      </c>
      <c r="G10" s="62" t="str">
        <f>StartUp!$E$8</f>
        <v>JOD</v>
      </c>
      <c r="H10" s="62" t="str">
        <f>StartUp!$E$8</f>
        <v>JOD</v>
      </c>
      <c r="I10" s="22"/>
      <c r="J10" s="61"/>
    </row>
    <row r="11" spans="1:130" ht="20.100000000000001" hidden="1" customHeight="1">
      <c r="A11" s="61"/>
      <c r="B11" s="61"/>
      <c r="C11" s="61" t="s">
        <v>445</v>
      </c>
      <c r="D11" s="106"/>
      <c r="E11" s="65" t="s">
        <v>2539</v>
      </c>
      <c r="F11" s="65" t="s">
        <v>2583</v>
      </c>
      <c r="G11" s="65" t="s">
        <v>2582</v>
      </c>
      <c r="H11" s="65" t="s">
        <v>2608</v>
      </c>
      <c r="I11" s="22"/>
      <c r="J11" s="61"/>
    </row>
    <row r="12" spans="1:130" ht="20.100000000000001" hidden="1" customHeight="1">
      <c r="A12" s="61"/>
      <c r="B12" s="61"/>
      <c r="C12" s="61" t="s">
        <v>446</v>
      </c>
      <c r="D12" s="106"/>
      <c r="E12" s="65" t="s">
        <v>2541</v>
      </c>
      <c r="F12" s="65" t="s">
        <v>2584</v>
      </c>
      <c r="G12" s="65" t="s">
        <v>2541</v>
      </c>
      <c r="H12" s="65" t="s">
        <v>2584</v>
      </c>
      <c r="I12" s="22"/>
      <c r="J12" s="61"/>
    </row>
    <row r="13" spans="1:130">
      <c r="A13" s="61"/>
      <c r="B13" s="61"/>
      <c r="C13" s="61" t="s">
        <v>440</v>
      </c>
      <c r="D13" s="63"/>
      <c r="E13" s="22"/>
      <c r="F13" s="22"/>
      <c r="G13" s="22"/>
      <c r="H13" s="22"/>
      <c r="I13" s="22"/>
      <c r="J13" s="61"/>
    </row>
    <row r="14" spans="1:130">
      <c r="A14" s="61" t="s">
        <v>1768</v>
      </c>
      <c r="B14" s="61"/>
      <c r="C14" s="61"/>
      <c r="D14" s="93" t="s">
        <v>2777</v>
      </c>
      <c r="E14" s="93"/>
      <c r="F14" s="93"/>
      <c r="G14" s="93"/>
      <c r="H14" s="93"/>
      <c r="I14" s="22"/>
      <c r="J14" s="61"/>
    </row>
    <row r="15" spans="1:130">
      <c r="A15" s="61" t="s">
        <v>824</v>
      </c>
      <c r="B15" s="61"/>
      <c r="C15" s="61"/>
      <c r="D15" s="135" t="s">
        <v>2770</v>
      </c>
      <c r="E15" s="125">
        <f>IncomeStatements!E48</f>
        <v>-8366</v>
      </c>
      <c r="F15" s="125">
        <f>IncomeStatements!F48</f>
        <v>0</v>
      </c>
      <c r="G15" s="125">
        <f>IncomeStatements!G48</f>
        <v>-29966</v>
      </c>
      <c r="H15" s="125">
        <f>IncomeStatements!H48</f>
        <v>-7962</v>
      </c>
      <c r="I15" s="22"/>
      <c r="J15" s="61"/>
    </row>
    <row r="16" spans="1:130">
      <c r="A16" s="61" t="s">
        <v>1769</v>
      </c>
      <c r="B16" s="61"/>
      <c r="C16" s="61"/>
      <c r="D16" s="94" t="s">
        <v>2778</v>
      </c>
      <c r="E16" s="93"/>
      <c r="F16" s="93"/>
      <c r="G16" s="93"/>
      <c r="H16" s="93"/>
      <c r="I16" s="22"/>
      <c r="J16" s="61"/>
    </row>
    <row r="17" spans="1:10" ht="25.5">
      <c r="A17" s="61" t="s">
        <v>1770</v>
      </c>
      <c r="B17" s="61"/>
      <c r="C17" s="61"/>
      <c r="D17" s="96" t="s">
        <v>2779</v>
      </c>
      <c r="E17" s="99"/>
      <c r="F17" s="99"/>
      <c r="G17" s="99"/>
      <c r="H17" s="99"/>
      <c r="I17" s="22"/>
      <c r="J17" s="61"/>
    </row>
    <row r="18" spans="1:10" ht="25.5">
      <c r="A18" s="61" t="s">
        <v>1771</v>
      </c>
      <c r="B18" s="61"/>
      <c r="C18" s="61"/>
      <c r="D18" s="97" t="s">
        <v>2780</v>
      </c>
      <c r="E18" s="114"/>
      <c r="F18" s="114"/>
      <c r="G18" s="114"/>
      <c r="H18" s="114"/>
      <c r="I18" s="22"/>
      <c r="J18" s="61"/>
    </row>
    <row r="19" spans="1:10" ht="25.5">
      <c r="A19" s="61" t="s">
        <v>1772</v>
      </c>
      <c r="B19" s="61"/>
      <c r="C19" s="61"/>
      <c r="D19" s="97" t="s">
        <v>2781</v>
      </c>
      <c r="E19" s="114"/>
      <c r="F19" s="114"/>
      <c r="G19" s="114"/>
      <c r="H19" s="114"/>
      <c r="I19" s="22"/>
      <c r="J19" s="61"/>
    </row>
    <row r="20" spans="1:10" ht="25.5">
      <c r="A20" s="61" t="s">
        <v>1773</v>
      </c>
      <c r="B20" s="61"/>
      <c r="C20" s="61"/>
      <c r="D20" s="97" t="s">
        <v>2782</v>
      </c>
      <c r="E20" s="114"/>
      <c r="F20" s="114"/>
      <c r="G20" s="114"/>
      <c r="H20" s="114"/>
      <c r="I20" s="22"/>
      <c r="J20" s="61"/>
    </row>
    <row r="21" spans="1:10" ht="25.5">
      <c r="A21" s="61" t="s">
        <v>1774</v>
      </c>
      <c r="B21" s="61"/>
      <c r="C21" s="61"/>
      <c r="D21" s="97" t="s">
        <v>2783</v>
      </c>
      <c r="E21" s="114"/>
      <c r="F21" s="114"/>
      <c r="G21" s="114"/>
      <c r="H21" s="114"/>
      <c r="I21" s="22"/>
      <c r="J21" s="61"/>
    </row>
    <row r="22" spans="1:10" ht="25.5">
      <c r="A22" s="61" t="s">
        <v>1775</v>
      </c>
      <c r="B22" s="61"/>
      <c r="C22" s="61"/>
      <c r="D22" s="97" t="s">
        <v>2784</v>
      </c>
      <c r="E22" s="114"/>
      <c r="F22" s="114"/>
      <c r="G22" s="114"/>
      <c r="H22" s="114"/>
      <c r="I22" s="22"/>
      <c r="J22" s="61"/>
    </row>
    <row r="23" spans="1:10" ht="25.5">
      <c r="A23" s="61" t="s">
        <v>1776</v>
      </c>
      <c r="B23" s="61"/>
      <c r="C23" s="61"/>
      <c r="D23" s="97" t="s">
        <v>2785</v>
      </c>
      <c r="E23" s="114"/>
      <c r="F23" s="114"/>
      <c r="G23" s="114"/>
      <c r="H23" s="114"/>
      <c r="I23" s="22"/>
      <c r="J23" s="61"/>
    </row>
    <row r="24" spans="1:10" ht="25.5">
      <c r="A24" s="61" t="s">
        <v>1777</v>
      </c>
      <c r="B24" s="61"/>
      <c r="C24" s="61"/>
      <c r="D24" s="97" t="s">
        <v>2786</v>
      </c>
      <c r="E24" s="114"/>
      <c r="F24" s="114"/>
      <c r="G24" s="114"/>
      <c r="H24" s="114"/>
      <c r="I24" s="22"/>
      <c r="J24" s="61"/>
    </row>
    <row r="25" spans="1:10" ht="38.25">
      <c r="A25" s="61" t="s">
        <v>1778</v>
      </c>
      <c r="B25" s="61"/>
      <c r="C25" s="61"/>
      <c r="D25" s="97" t="s">
        <v>2787</v>
      </c>
      <c r="E25" s="114"/>
      <c r="F25" s="114"/>
      <c r="G25" s="114"/>
      <c r="H25" s="114"/>
      <c r="I25" s="22"/>
      <c r="J25" s="61"/>
    </row>
    <row r="26" spans="1:10" ht="25.5">
      <c r="A26" s="61" t="s">
        <v>1779</v>
      </c>
      <c r="B26" s="61"/>
      <c r="C26" s="61"/>
      <c r="D26" s="107" t="s">
        <v>2788</v>
      </c>
      <c r="E26" s="125">
        <f>1*E18+1*E19+1*E20+1*E21+1*E22+1*E23+1*E24+1*E25</f>
        <v>0</v>
      </c>
      <c r="F26" s="125">
        <f>1*F18+1*F19+1*F20+1*F21+1*F22+1*F23+1*F24+1*F25</f>
        <v>0</v>
      </c>
      <c r="G26" s="125">
        <f>1*G18+1*G19+1*G20+1*G21+1*G22+1*G23+1*G24+1*G25</f>
        <v>0</v>
      </c>
      <c r="H26" s="125">
        <f>1*H18+1*H19+1*H20+1*H21+1*H22+1*H23+1*H24+1*H25</f>
        <v>0</v>
      </c>
      <c r="I26" s="22"/>
      <c r="J26" s="61"/>
    </row>
    <row r="27" spans="1:10" ht="25.5">
      <c r="A27" s="61" t="s">
        <v>1780</v>
      </c>
      <c r="B27" s="61"/>
      <c r="C27" s="61"/>
      <c r="D27" s="96" t="s">
        <v>2789</v>
      </c>
      <c r="E27" s="99"/>
      <c r="F27" s="99"/>
      <c r="G27" s="99"/>
      <c r="H27" s="99"/>
      <c r="I27" s="22"/>
      <c r="J27" s="61"/>
    </row>
    <row r="28" spans="1:10">
      <c r="A28" s="61" t="s">
        <v>1781</v>
      </c>
      <c r="B28" s="61"/>
      <c r="C28" s="61"/>
      <c r="D28" s="111" t="s">
        <v>2790</v>
      </c>
      <c r="E28" s="99"/>
      <c r="F28" s="99"/>
      <c r="G28" s="99"/>
      <c r="H28" s="99"/>
      <c r="I28" s="22"/>
      <c r="J28" s="61"/>
    </row>
    <row r="29" spans="1:10" ht="25.5">
      <c r="A29" s="61" t="s">
        <v>1782</v>
      </c>
      <c r="B29" s="61"/>
      <c r="C29" s="61"/>
      <c r="D29" s="112" t="s">
        <v>2791</v>
      </c>
      <c r="E29" s="114"/>
      <c r="F29" s="114"/>
      <c r="G29" s="114"/>
      <c r="H29" s="114"/>
      <c r="I29" s="22"/>
      <c r="J29" s="61"/>
    </row>
    <row r="30" spans="1:10" ht="25.5">
      <c r="A30" s="61" t="s">
        <v>1783</v>
      </c>
      <c r="B30" s="61"/>
      <c r="C30" s="61"/>
      <c r="D30" s="112" t="s">
        <v>2792</v>
      </c>
      <c r="E30" s="114"/>
      <c r="F30" s="114"/>
      <c r="G30" s="114"/>
      <c r="H30" s="114"/>
      <c r="I30" s="22"/>
      <c r="J30" s="61"/>
    </row>
    <row r="31" spans="1:10" ht="25.5">
      <c r="A31" s="61" t="s">
        <v>1784</v>
      </c>
      <c r="B31" s="61"/>
      <c r="C31" s="61"/>
      <c r="D31" s="113" t="s">
        <v>2793</v>
      </c>
      <c r="E31" s="125">
        <f>1*E29+-1*E30</f>
        <v>0</v>
      </c>
      <c r="F31" s="125">
        <f>1*F29+-1*F30</f>
        <v>0</v>
      </c>
      <c r="G31" s="125">
        <f>1*G29+-1*G30</f>
        <v>0</v>
      </c>
      <c r="H31" s="125">
        <f>1*H29+-1*H30</f>
        <v>0</v>
      </c>
      <c r="I31" s="22"/>
      <c r="J31" s="61"/>
    </row>
    <row r="32" spans="1:10">
      <c r="A32" s="61" t="s">
        <v>1785</v>
      </c>
      <c r="B32" s="61"/>
      <c r="C32" s="61"/>
      <c r="D32" s="111" t="s">
        <v>2794</v>
      </c>
      <c r="E32" s="99"/>
      <c r="F32" s="99"/>
      <c r="G32" s="99"/>
      <c r="H32" s="99"/>
      <c r="I32" s="22"/>
      <c r="J32" s="61"/>
    </row>
    <row r="33" spans="1:10" ht="25.5">
      <c r="A33" s="61" t="s">
        <v>1786</v>
      </c>
      <c r="B33" s="61"/>
      <c r="C33" s="61"/>
      <c r="D33" s="112" t="s">
        <v>2795</v>
      </c>
      <c r="E33" s="114"/>
      <c r="F33" s="114"/>
      <c r="G33" s="114"/>
      <c r="H33" s="114"/>
      <c r="I33" s="22"/>
      <c r="J33" s="61"/>
    </row>
    <row r="34" spans="1:10" ht="25.5">
      <c r="A34" s="61" t="s">
        <v>1787</v>
      </c>
      <c r="B34" s="61"/>
      <c r="C34" s="61"/>
      <c r="D34" s="112" t="s">
        <v>2796</v>
      </c>
      <c r="E34" s="114"/>
      <c r="F34" s="114"/>
      <c r="G34" s="114"/>
      <c r="H34" s="114"/>
      <c r="I34" s="22"/>
      <c r="J34" s="61"/>
    </row>
    <row r="35" spans="1:10">
      <c r="A35" s="61" t="s">
        <v>1788</v>
      </c>
      <c r="B35" s="61"/>
      <c r="C35" s="61"/>
      <c r="D35" s="113" t="s">
        <v>2797</v>
      </c>
      <c r="E35" s="125">
        <f>1*E33+-1*E34</f>
        <v>0</v>
      </c>
      <c r="F35" s="125">
        <f>1*F33+-1*F34</f>
        <v>0</v>
      </c>
      <c r="G35" s="125">
        <f>1*G33+-1*G34</f>
        <v>0</v>
      </c>
      <c r="H35" s="125">
        <f>1*H33+-1*H34</f>
        <v>0</v>
      </c>
      <c r="I35" s="22"/>
      <c r="J35" s="61"/>
    </row>
    <row r="36" spans="1:10">
      <c r="A36" s="61" t="s">
        <v>1789</v>
      </c>
      <c r="B36" s="61"/>
      <c r="C36" s="61"/>
      <c r="D36" s="111" t="s">
        <v>2798</v>
      </c>
      <c r="E36" s="99"/>
      <c r="F36" s="99"/>
      <c r="G36" s="99"/>
      <c r="H36" s="99"/>
      <c r="I36" s="22"/>
      <c r="J36" s="61"/>
    </row>
    <row r="37" spans="1:10" ht="25.5">
      <c r="A37" s="61" t="s">
        <v>1790</v>
      </c>
      <c r="B37" s="61"/>
      <c r="C37" s="61"/>
      <c r="D37" s="112" t="s">
        <v>2799</v>
      </c>
      <c r="E37" s="114"/>
      <c r="F37" s="114"/>
      <c r="G37" s="114"/>
      <c r="H37" s="114"/>
      <c r="I37" s="22"/>
      <c r="J37" s="61"/>
    </row>
    <row r="38" spans="1:10" ht="25.5">
      <c r="A38" s="61" t="s">
        <v>1791</v>
      </c>
      <c r="B38" s="61"/>
      <c r="C38" s="61"/>
      <c r="D38" s="112" t="s">
        <v>2800</v>
      </c>
      <c r="E38" s="114"/>
      <c r="F38" s="114"/>
      <c r="G38" s="114"/>
      <c r="H38" s="114"/>
      <c r="I38" s="22"/>
      <c r="J38" s="61"/>
    </row>
    <row r="39" spans="1:10" ht="25.5">
      <c r="A39" s="61" t="s">
        <v>1792</v>
      </c>
      <c r="B39" s="61"/>
      <c r="C39" s="61"/>
      <c r="D39" s="113" t="s">
        <v>2801</v>
      </c>
      <c r="E39" s="125">
        <f>1*E37+-1*E38</f>
        <v>0</v>
      </c>
      <c r="F39" s="125">
        <f>1*F37+-1*F38</f>
        <v>0</v>
      </c>
      <c r="G39" s="125">
        <f>1*G37+-1*G38</f>
        <v>0</v>
      </c>
      <c r="H39" s="125">
        <f>1*H37+-1*H38</f>
        <v>0</v>
      </c>
      <c r="I39" s="22"/>
      <c r="J39" s="61"/>
    </row>
    <row r="40" spans="1:10">
      <c r="A40" s="61" t="s">
        <v>1793</v>
      </c>
      <c r="B40" s="61"/>
      <c r="C40" s="61"/>
      <c r="D40" s="111" t="s">
        <v>2802</v>
      </c>
      <c r="E40" s="99"/>
      <c r="F40" s="99"/>
      <c r="G40" s="99"/>
      <c r="H40" s="99"/>
      <c r="I40" s="22"/>
      <c r="J40" s="61"/>
    </row>
    <row r="41" spans="1:10" ht="25.5">
      <c r="A41" s="61" t="s">
        <v>1794</v>
      </c>
      <c r="B41" s="61"/>
      <c r="C41" s="61"/>
      <c r="D41" s="112" t="s">
        <v>2803</v>
      </c>
      <c r="E41" s="114"/>
      <c r="F41" s="114"/>
      <c r="G41" s="114"/>
      <c r="H41" s="114"/>
      <c r="I41" s="22"/>
      <c r="J41" s="61"/>
    </row>
    <row r="42" spans="1:10" ht="25.5">
      <c r="A42" s="61" t="s">
        <v>1795</v>
      </c>
      <c r="B42" s="61"/>
      <c r="C42" s="61"/>
      <c r="D42" s="112" t="s">
        <v>2804</v>
      </c>
      <c r="E42" s="114"/>
      <c r="F42" s="114"/>
      <c r="G42" s="114"/>
      <c r="H42" s="114"/>
      <c r="I42" s="22"/>
      <c r="J42" s="61"/>
    </row>
    <row r="43" spans="1:10" ht="25.5">
      <c r="A43" s="61" t="s">
        <v>1796</v>
      </c>
      <c r="B43" s="61"/>
      <c r="C43" s="61"/>
      <c r="D43" s="113" t="s">
        <v>2805</v>
      </c>
      <c r="E43" s="125">
        <f>1*E41+-1*E42</f>
        <v>0</v>
      </c>
      <c r="F43" s="125">
        <f>1*F41+-1*F42</f>
        <v>0</v>
      </c>
      <c r="G43" s="125">
        <f>1*G41+-1*G42</f>
        <v>0</v>
      </c>
      <c r="H43" s="125">
        <f>1*H41+-1*H42</f>
        <v>0</v>
      </c>
      <c r="I43" s="22"/>
      <c r="J43" s="61"/>
    </row>
    <row r="44" spans="1:10">
      <c r="A44" s="61" t="s">
        <v>1797</v>
      </c>
      <c r="B44" s="61"/>
      <c r="C44" s="61"/>
      <c r="D44" s="111" t="s">
        <v>2806</v>
      </c>
      <c r="E44" s="99"/>
      <c r="F44" s="99"/>
      <c r="G44" s="99"/>
      <c r="H44" s="99"/>
      <c r="I44" s="22"/>
      <c r="J44" s="61"/>
    </row>
    <row r="45" spans="1:10" ht="25.5">
      <c r="A45" s="61" t="s">
        <v>1798</v>
      </c>
      <c r="B45" s="61"/>
      <c r="C45" s="61"/>
      <c r="D45" s="112" t="s">
        <v>2807</v>
      </c>
      <c r="E45" s="114"/>
      <c r="F45" s="114"/>
      <c r="G45" s="114"/>
      <c r="H45" s="114"/>
      <c r="I45" s="22"/>
      <c r="J45" s="61"/>
    </row>
    <row r="46" spans="1:10" ht="25.5">
      <c r="A46" s="61" t="s">
        <v>1799</v>
      </c>
      <c r="B46" s="61"/>
      <c r="C46" s="61"/>
      <c r="D46" s="112" t="s">
        <v>2808</v>
      </c>
      <c r="E46" s="114"/>
      <c r="F46" s="114"/>
      <c r="G46" s="114"/>
      <c r="H46" s="114"/>
      <c r="I46" s="22"/>
      <c r="J46" s="61"/>
    </row>
    <row r="47" spans="1:10" ht="25.5">
      <c r="A47" s="61" t="s">
        <v>1800</v>
      </c>
      <c r="B47" s="61"/>
      <c r="C47" s="61"/>
      <c r="D47" s="113" t="s">
        <v>2809</v>
      </c>
      <c r="E47" s="125">
        <f>1*E45+-1*E46</f>
        <v>0</v>
      </c>
      <c r="F47" s="125">
        <f>1*F45+-1*F46</f>
        <v>0</v>
      </c>
      <c r="G47" s="125">
        <f>1*G45+-1*G46</f>
        <v>0</v>
      </c>
      <c r="H47" s="125">
        <f>1*H45+-1*H46</f>
        <v>0</v>
      </c>
      <c r="I47" s="22"/>
      <c r="J47" s="61"/>
    </row>
    <row r="48" spans="1:10">
      <c r="A48" s="61" t="s">
        <v>1801</v>
      </c>
      <c r="B48" s="61"/>
      <c r="C48" s="61"/>
      <c r="D48" s="111" t="s">
        <v>2810</v>
      </c>
      <c r="E48" s="99"/>
      <c r="F48" s="99"/>
      <c r="G48" s="99"/>
      <c r="H48" s="99"/>
      <c r="I48" s="22"/>
      <c r="J48" s="61"/>
    </row>
    <row r="49" spans="1:10" ht="25.5">
      <c r="A49" s="61" t="s">
        <v>1802</v>
      </c>
      <c r="B49" s="61"/>
      <c r="C49" s="61"/>
      <c r="D49" s="112" t="s">
        <v>2811</v>
      </c>
      <c r="E49" s="114"/>
      <c r="F49" s="114"/>
      <c r="G49" s="114"/>
      <c r="H49" s="114"/>
      <c r="I49" s="22"/>
      <c r="J49" s="61"/>
    </row>
    <row r="50" spans="1:10" ht="25.5">
      <c r="A50" s="61" t="s">
        <v>1803</v>
      </c>
      <c r="B50" s="61"/>
      <c r="C50" s="61"/>
      <c r="D50" s="112" t="s">
        <v>2812</v>
      </c>
      <c r="E50" s="114"/>
      <c r="F50" s="114"/>
      <c r="G50" s="114"/>
      <c r="H50" s="114"/>
      <c r="I50" s="22"/>
      <c r="J50" s="61"/>
    </row>
    <row r="51" spans="1:10" ht="25.5">
      <c r="A51" s="61" t="s">
        <v>1804</v>
      </c>
      <c r="B51" s="61"/>
      <c r="C51" s="61"/>
      <c r="D51" s="113" t="s">
        <v>2813</v>
      </c>
      <c r="E51" s="125">
        <f>1*E49+-1*E50</f>
        <v>0</v>
      </c>
      <c r="F51" s="125">
        <f>1*F49+-1*F50</f>
        <v>0</v>
      </c>
      <c r="G51" s="125">
        <f>1*G49+-1*G50</f>
        <v>0</v>
      </c>
      <c r="H51" s="125">
        <f>1*H49+-1*H50</f>
        <v>0</v>
      </c>
      <c r="I51" s="22"/>
      <c r="J51" s="61"/>
    </row>
    <row r="52" spans="1:10">
      <c r="A52" s="61" t="s">
        <v>1805</v>
      </c>
      <c r="B52" s="61"/>
      <c r="C52" s="61"/>
      <c r="D52" s="111" t="s">
        <v>2814</v>
      </c>
      <c r="E52" s="99"/>
      <c r="F52" s="99"/>
      <c r="G52" s="99"/>
      <c r="H52" s="99"/>
      <c r="I52" s="22"/>
      <c r="J52" s="61"/>
    </row>
    <row r="53" spans="1:10" ht="25.5">
      <c r="A53" s="61" t="s">
        <v>1806</v>
      </c>
      <c r="B53" s="61"/>
      <c r="C53" s="61"/>
      <c r="D53" s="112" t="s">
        <v>2815</v>
      </c>
      <c r="E53" s="114"/>
      <c r="F53" s="114"/>
      <c r="G53" s="114"/>
      <c r="H53" s="114"/>
      <c r="I53" s="22"/>
      <c r="J53" s="61"/>
    </row>
    <row r="54" spans="1:10" ht="25.5">
      <c r="A54" s="61" t="s">
        <v>1807</v>
      </c>
      <c r="B54" s="61"/>
      <c r="C54" s="61"/>
      <c r="D54" s="112" t="s">
        <v>2816</v>
      </c>
      <c r="E54" s="114"/>
      <c r="F54" s="114"/>
      <c r="G54" s="114"/>
      <c r="H54" s="114"/>
      <c r="I54" s="22"/>
      <c r="J54" s="61"/>
    </row>
    <row r="55" spans="1:10" ht="38.25">
      <c r="A55" s="61" t="s">
        <v>1808</v>
      </c>
      <c r="B55" s="61"/>
      <c r="C55" s="61"/>
      <c r="D55" s="112" t="s">
        <v>2817</v>
      </c>
      <c r="E55" s="114"/>
      <c r="F55" s="114"/>
      <c r="G55" s="114"/>
      <c r="H55" s="114"/>
      <c r="I55" s="22"/>
      <c r="J55" s="61"/>
    </row>
    <row r="56" spans="1:10" ht="25.5">
      <c r="A56" s="61" t="s">
        <v>1809</v>
      </c>
      <c r="B56" s="61"/>
      <c r="C56" s="61"/>
      <c r="D56" s="113" t="s">
        <v>2818</v>
      </c>
      <c r="E56" s="125">
        <f>1*E53+-1*E54+-1*E55</f>
        <v>0</v>
      </c>
      <c r="F56" s="125">
        <f>1*F53+-1*F54+-1*F55</f>
        <v>0</v>
      </c>
      <c r="G56" s="125">
        <f>1*G53+-1*G54+-1*G55</f>
        <v>0</v>
      </c>
      <c r="H56" s="125">
        <f>1*H53+-1*H54+-1*H55</f>
        <v>0</v>
      </c>
      <c r="I56" s="22"/>
      <c r="J56" s="61"/>
    </row>
    <row r="57" spans="1:10" ht="38.25">
      <c r="A57" s="61" t="s">
        <v>1810</v>
      </c>
      <c r="B57" s="61"/>
      <c r="C57" s="61"/>
      <c r="D57" s="95" t="s">
        <v>2819</v>
      </c>
      <c r="E57" s="114"/>
      <c r="F57" s="114"/>
      <c r="G57" s="114"/>
      <c r="H57" s="114"/>
      <c r="I57" s="22"/>
      <c r="J57" s="61"/>
    </row>
    <row r="58" spans="1:10" ht="25.5">
      <c r="A58" s="61" t="s">
        <v>1811</v>
      </c>
      <c r="B58" s="61"/>
      <c r="C58" s="61"/>
      <c r="D58" s="108" t="s">
        <v>2820</v>
      </c>
      <c r="E58" s="125">
        <f>1*E31+1*E35+1*E39+1*E43+1*E47+1*E51+1*E56+1*E57</f>
        <v>0</v>
      </c>
      <c r="F58" s="125">
        <f>1*F31+1*F35+1*F39+1*F43+1*F47+1*F51+1*F56+1*F57</f>
        <v>0</v>
      </c>
      <c r="G58" s="125">
        <f>1*G31+1*G35+1*G39+1*G43+1*G47+1*G51+1*G56+1*G57</f>
        <v>0</v>
      </c>
      <c r="H58" s="125">
        <f>1*H31+1*H35+1*H39+1*H43+1*H47+1*H51+1*H56+1*H57</f>
        <v>0</v>
      </c>
      <c r="I58" s="22"/>
      <c r="J58" s="61"/>
    </row>
    <row r="59" spans="1:10">
      <c r="A59" s="61" t="s">
        <v>1812</v>
      </c>
      <c r="B59" s="61"/>
      <c r="C59" s="61"/>
      <c r="D59" s="95" t="s">
        <v>2821</v>
      </c>
      <c r="E59" s="114"/>
      <c r="F59" s="114"/>
      <c r="G59" s="114"/>
      <c r="H59" s="114"/>
      <c r="I59" s="22"/>
      <c r="J59" s="61"/>
    </row>
    <row r="60" spans="1:10">
      <c r="A60" s="61" t="s">
        <v>1813</v>
      </c>
      <c r="B60" s="61"/>
      <c r="C60" s="61"/>
      <c r="D60" s="108" t="s">
        <v>2822</v>
      </c>
      <c r="E60" s="125">
        <f>1*E26+1*E58+1*E59</f>
        <v>0</v>
      </c>
      <c r="F60" s="125">
        <f>1*F26+1*F58+1*F59</f>
        <v>0</v>
      </c>
      <c r="G60" s="125">
        <f>1*G26+1*G58+1*G59</f>
        <v>0</v>
      </c>
      <c r="H60" s="125">
        <f>1*H26+1*H58+1*H59</f>
        <v>0</v>
      </c>
      <c r="I60" s="22"/>
      <c r="J60" s="61"/>
    </row>
    <row r="61" spans="1:10">
      <c r="A61" s="61" t="s">
        <v>1814</v>
      </c>
      <c r="B61" s="61"/>
      <c r="C61" s="61"/>
      <c r="D61" s="108" t="s">
        <v>2823</v>
      </c>
      <c r="E61" s="117">
        <f>1*E15+1*E60</f>
        <v>-8366</v>
      </c>
      <c r="F61" s="117">
        <f>1*F15+1*F60</f>
        <v>0</v>
      </c>
      <c r="G61" s="117">
        <f>1*G15+1*G60</f>
        <v>-29966</v>
      </c>
      <c r="H61" s="117">
        <f>1*H15+1*H60</f>
        <v>-7962</v>
      </c>
      <c r="I61" s="22"/>
      <c r="J61" s="61"/>
    </row>
    <row r="62" spans="1:10" ht="15.75" hidden="1" thickTop="1">
      <c r="A62" s="61" t="s">
        <v>1815</v>
      </c>
      <c r="B62" s="61"/>
      <c r="C62" s="61"/>
      <c r="D62" s="126" t="s">
        <v>2824</v>
      </c>
      <c r="E62" s="128"/>
      <c r="F62" s="128"/>
      <c r="G62" s="128"/>
      <c r="H62" s="129"/>
      <c r="I62" s="22"/>
      <c r="J62" s="61"/>
    </row>
    <row r="63" spans="1:10" hidden="1">
      <c r="A63" s="61" t="s">
        <v>1816</v>
      </c>
      <c r="B63" s="61"/>
      <c r="C63" s="61"/>
      <c r="D63" s="127" t="s">
        <v>2825</v>
      </c>
      <c r="E63" s="130"/>
      <c r="F63" s="130"/>
      <c r="G63" s="130"/>
      <c r="H63" s="131"/>
      <c r="I63" s="22"/>
      <c r="J63" s="61"/>
    </row>
    <row r="64" spans="1:10" hidden="1">
      <c r="A64" s="61" t="s">
        <v>1817</v>
      </c>
      <c r="B64" s="61"/>
      <c r="C64" s="61"/>
      <c r="D64" s="127" t="s">
        <v>2826</v>
      </c>
      <c r="E64" s="132"/>
      <c r="F64" s="132"/>
      <c r="G64" s="132"/>
      <c r="H64" s="133"/>
      <c r="I64" s="22"/>
      <c r="J64" s="61"/>
    </row>
    <row r="65" spans="1:10" hidden="1">
      <c r="A65" s="61"/>
      <c r="B65" s="61"/>
      <c r="C65" s="61" t="s">
        <v>440</v>
      </c>
      <c r="D65" s="22"/>
      <c r="E65" s="22"/>
      <c r="F65" s="22"/>
      <c r="G65" s="22"/>
      <c r="H65" s="22"/>
      <c r="I65" s="22"/>
      <c r="J65" s="61"/>
    </row>
    <row r="66" spans="1:10" hidden="1">
      <c r="A66" s="61"/>
      <c r="B66" s="61"/>
      <c r="C66" s="61" t="s">
        <v>460</v>
      </c>
      <c r="D66" s="61"/>
      <c r="E66" s="61"/>
      <c r="F66" s="61"/>
      <c r="G66" s="61"/>
      <c r="H66" s="61"/>
      <c r="I66" s="61"/>
      <c r="J66" s="61" t="s">
        <v>461</v>
      </c>
    </row>
  </sheetData>
  <sheetProtection algorithmName="SHA-512" hashValue="S2rYo2swCfUmZ3djjpKhBGhgLGcDbmazhO54g9F7FwcG/gBcqz+6Jibyv8YBYJk0F1JHo2+fMeK6GHSculT5zA==" saltValue="Rc5/QHIr/zKIF1hH61M7nQ==" spinCount="100000" sheet="1" objects="1" scenarios="1" formatColumns="0" formatRows="0"/>
  <dataValidations count="1">
    <dataValidation type="custom" allowBlank="1" showInputMessage="1" showErrorMessage="1" error="Please enter a numeric value upto 2 decimal places only" sqref="E15:H15 E63:H64 E53:H61 E49:H51 E45:H47 E41:H43 E37:H39 E33:H35 E29:H31 E18:H26">
      <formula1>AND(ISNUMBER(E15),IF(ISERR(FIND(".",E15)),TRUE,IF(LEN(E15)-FIND(".",E15)&lt;=2,TRUE,FALSE)))</formula1>
    </dataValidation>
  </dataValidations>
  <pageMargins left="0.7" right="0.7" top="0.75" bottom="0.75" header="0.3" footer="0.3"/>
  <drawing r:id="rId1"/>
  <legacyDrawing r:id="rId2"/>
  <controls>
    <mc:AlternateContent xmlns:mc="http://schemas.openxmlformats.org/markup-compatibility/2006">
      <mc:Choice Requires="x14">
        <control shapeId="23596" r:id="rId3" name="LegendBtn">
          <controlPr defaultSize="0" autoLine="0" r:id="rId4">
            <anchor>
              <from>
                <xdr:col>4</xdr:col>
                <xdr:colOff>1323975</xdr:colOff>
                <xdr:row>0</xdr:row>
                <xdr:rowOff>123825</xdr:rowOff>
              </from>
              <to>
                <xdr:col>5</xdr:col>
                <xdr:colOff>438150</xdr:colOff>
                <xdr:row>0</xdr:row>
                <xdr:rowOff>762000</xdr:rowOff>
              </to>
            </anchor>
          </controlPr>
        </control>
      </mc:Choice>
      <mc:Fallback>
        <control shapeId="23596" r:id="rId3" name="LegendBtn"/>
      </mc:Fallback>
    </mc:AlternateContent>
    <mc:AlternateContent xmlns:mc="http://schemas.openxmlformats.org/markup-compatibility/2006">
      <mc:Choice Requires="x14">
        <control shapeId="23595" r:id="rId5" name="HelpBtn">
          <controlPr defaultSize="0" autoLine="0" r:id="rId6">
            <anchor>
              <from>
                <xdr:col>4</xdr:col>
                <xdr:colOff>495300</xdr:colOff>
                <xdr:row>0</xdr:row>
                <xdr:rowOff>123825</xdr:rowOff>
              </from>
              <to>
                <xdr:col>4</xdr:col>
                <xdr:colOff>1133475</xdr:colOff>
                <xdr:row>0</xdr:row>
                <xdr:rowOff>762000</xdr:rowOff>
              </to>
            </anchor>
          </controlPr>
        </control>
      </mc:Choice>
      <mc:Fallback>
        <control shapeId="23595" r:id="rId5" name="HelpBtn"/>
      </mc:Fallback>
    </mc:AlternateContent>
    <mc:AlternateContent xmlns:mc="http://schemas.openxmlformats.org/markup-compatibility/2006">
      <mc:Choice Requires="x14">
        <control shapeId="23594" r:id="rId7" name="ToolboxBtn">
          <controlPr defaultSize="0" autoLine="0" r:id="rId8">
            <anchor>
              <from>
                <xdr:col>3</xdr:col>
                <xdr:colOff>3048000</xdr:colOff>
                <xdr:row>0</xdr:row>
                <xdr:rowOff>123825</xdr:rowOff>
              </from>
              <to>
                <xdr:col>4</xdr:col>
                <xdr:colOff>304800</xdr:colOff>
                <xdr:row>0</xdr:row>
                <xdr:rowOff>762000</xdr:rowOff>
              </to>
            </anchor>
          </controlPr>
        </control>
      </mc:Choice>
      <mc:Fallback>
        <control shapeId="23594" r:id="rId7" name="ToolboxBtn"/>
      </mc:Fallback>
    </mc:AlternateContent>
    <mc:AlternateContent xmlns:mc="http://schemas.openxmlformats.org/markup-compatibility/2006">
      <mc:Choice Requires="x14">
        <control shapeId="23593" r:id="rId9" name="HomeBtn">
          <controlPr defaultSize="0" autoLine="0" r:id="rId10">
            <anchor>
              <from>
                <xdr:col>3</xdr:col>
                <xdr:colOff>2228850</xdr:colOff>
                <xdr:row>0</xdr:row>
                <xdr:rowOff>123825</xdr:rowOff>
              </from>
              <to>
                <xdr:col>3</xdr:col>
                <xdr:colOff>2857500</xdr:colOff>
                <xdr:row>0</xdr:row>
                <xdr:rowOff>762000</xdr:rowOff>
              </to>
            </anchor>
          </controlPr>
        </control>
      </mc:Choice>
      <mc:Fallback>
        <control shapeId="23593" r:id="rId9" name="HomeBtn"/>
      </mc:Fallback>
    </mc:AlternateContent>
  </control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dimension ref="A1:DZ204"/>
  <sheetViews>
    <sheetView showGridLines="0" rightToLeft="1" topLeftCell="C1" workbookViewId="0">
      <pane ySplit="2" topLeftCell="A183" activePane="bottomLeft" state="frozen"/>
      <selection pane="bottomLeft" activeCell="E184" sqref="E184"/>
    </sheetView>
  </sheetViews>
  <sheetFormatPr defaultRowHeight="15"/>
  <cols>
    <col min="1" max="2" width="0" hidden="1" customWidth="1"/>
    <col min="3" max="3" width="3.7109375" customWidth="1"/>
    <col min="4" max="4" width="50.7109375" customWidth="1"/>
    <col min="5" max="6" width="22.7109375" customWidth="1"/>
    <col min="7" max="7" width="20.7109375" customWidth="1"/>
  </cols>
  <sheetData>
    <row r="1" spans="1:130" ht="80.099999999999994" customHeight="1">
      <c r="A1" s="67" t="s">
        <v>1818</v>
      </c>
      <c r="B1" s="22"/>
      <c r="C1" s="22"/>
      <c r="D1" s="22"/>
      <c r="E1" s="22"/>
      <c r="F1" s="22"/>
      <c r="G1" s="22"/>
      <c r="H1" s="22"/>
    </row>
    <row r="2" spans="1:130" ht="24.95" customHeight="1">
      <c r="A2" s="54"/>
      <c r="B2" s="54"/>
      <c r="C2" s="54"/>
      <c r="D2" s="56" t="s">
        <v>2591</v>
      </c>
      <c r="E2" s="54"/>
      <c r="F2" s="54"/>
      <c r="G2" s="54"/>
      <c r="H2" s="54"/>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row>
    <row r="3" spans="1:130">
      <c r="A3" s="22"/>
      <c r="B3" s="22"/>
      <c r="C3" s="22"/>
      <c r="D3" s="22"/>
      <c r="E3" s="22"/>
      <c r="F3" s="22"/>
      <c r="G3" s="22"/>
      <c r="H3" s="22"/>
    </row>
    <row r="4" spans="1:130" hidden="1">
      <c r="A4" s="22"/>
      <c r="B4" s="22"/>
      <c r="C4" s="22"/>
      <c r="D4" s="22"/>
      <c r="E4" s="22"/>
      <c r="F4" s="22"/>
      <c r="G4" s="22"/>
      <c r="H4" s="22"/>
    </row>
    <row r="5" spans="1:130" ht="24.95" customHeight="1">
      <c r="A5" s="61"/>
      <c r="B5" s="61"/>
      <c r="C5" s="34" t="s">
        <v>2472</v>
      </c>
      <c r="D5" s="61"/>
      <c r="E5" s="61"/>
      <c r="F5" s="61"/>
      <c r="G5" s="61"/>
      <c r="H5" s="61"/>
      <c r="I5" s="22"/>
    </row>
    <row r="6" spans="1:130" hidden="1">
      <c r="A6" s="61"/>
      <c r="B6" s="61"/>
      <c r="C6" s="61"/>
      <c r="D6" s="61"/>
      <c r="E6" s="61"/>
      <c r="F6" s="61"/>
      <c r="G6" s="61"/>
      <c r="H6" s="61"/>
      <c r="I6" s="22"/>
    </row>
    <row r="7" spans="1:130" hidden="1">
      <c r="A7" s="61"/>
      <c r="B7" s="61"/>
      <c r="C7" s="61"/>
      <c r="D7" s="61"/>
      <c r="E7" s="61"/>
      <c r="F7" s="61"/>
      <c r="G7" s="61"/>
      <c r="H7" s="61"/>
      <c r="I7" s="22"/>
    </row>
    <row r="8" spans="1:130" hidden="1">
      <c r="A8" s="61"/>
      <c r="B8" s="61"/>
      <c r="C8" s="61" t="s">
        <v>438</v>
      </c>
      <c r="D8" s="61" t="s">
        <v>439</v>
      </c>
      <c r="E8" s="61"/>
      <c r="F8" s="61"/>
      <c r="G8" s="61" t="s">
        <v>440</v>
      </c>
      <c r="H8" s="61" t="s">
        <v>441</v>
      </c>
      <c r="I8" s="22"/>
    </row>
    <row r="9" spans="1:130" ht="24.95" customHeight="1">
      <c r="A9" s="61"/>
      <c r="B9" s="61"/>
      <c r="C9" s="61" t="s">
        <v>443</v>
      </c>
      <c r="D9" s="63"/>
      <c r="E9" s="69" t="str">
        <f>TEXT(DATE(MID(E11,7,4),MID(E11,4,2),MID(E11,1,2)),"dd/MM/yyyy")&amp;" - "&amp;TEXT(DATE(MID(E12,7,4),MID(E12,4,2),MID(E12,1,2)),"dd/MM/yyyy")</f>
        <v>01/01/2021 - 30/06/2021</v>
      </c>
      <c r="F9" s="69" t="str">
        <f>TEXT(DATE(MID(F11,7,4),MID(F11,4,2),MID(F11,1,2)),"dd/MM/yyyy")&amp;" - "&amp;TEXT(DATE(MID(F12,7,4),MID(F12,4,2),MID(F12,1,2)),"dd/MM/yyyy")</f>
        <v>01/01/2020 - 30/06/2020</v>
      </c>
      <c r="G9" s="22"/>
      <c r="H9" s="61"/>
      <c r="I9" s="22"/>
    </row>
    <row r="10" spans="1:130" ht="20.100000000000001" customHeight="1">
      <c r="A10" s="61"/>
      <c r="B10" s="61"/>
      <c r="C10" s="61" t="s">
        <v>444</v>
      </c>
      <c r="D10" s="63"/>
      <c r="E10" s="62" t="str">
        <f>StartUp!$E$8</f>
        <v>JOD</v>
      </c>
      <c r="F10" s="62" t="str">
        <f>StartUp!$E$8</f>
        <v>JOD</v>
      </c>
      <c r="G10" s="22"/>
      <c r="H10" s="61"/>
      <c r="I10" s="22"/>
    </row>
    <row r="11" spans="1:130" ht="20.100000000000001" hidden="1" customHeight="1">
      <c r="A11" s="61"/>
      <c r="B11" s="61"/>
      <c r="C11" s="61" t="s">
        <v>445</v>
      </c>
      <c r="D11" s="106"/>
      <c r="E11" s="65" t="s">
        <v>2582</v>
      </c>
      <c r="F11" s="65" t="s">
        <v>2608</v>
      </c>
      <c r="G11" s="22"/>
      <c r="H11" s="61"/>
      <c r="I11" s="22"/>
    </row>
    <row r="12" spans="1:130" ht="20.100000000000001" hidden="1" customHeight="1">
      <c r="A12" s="61"/>
      <c r="B12" s="61"/>
      <c r="C12" s="61" t="s">
        <v>446</v>
      </c>
      <c r="D12" s="106"/>
      <c r="E12" s="65" t="s">
        <v>2541</v>
      </c>
      <c r="F12" s="65" t="s">
        <v>2584</v>
      </c>
      <c r="G12" s="22"/>
      <c r="H12" s="61"/>
      <c r="I12" s="22"/>
    </row>
    <row r="13" spans="1:130">
      <c r="A13" s="61"/>
      <c r="B13" s="61"/>
      <c r="C13" s="61" t="s">
        <v>440</v>
      </c>
      <c r="D13" s="63"/>
      <c r="E13" s="22"/>
      <c r="F13" s="22"/>
      <c r="G13" s="22"/>
      <c r="H13" s="61"/>
      <c r="I13" s="22"/>
    </row>
    <row r="14" spans="1:130">
      <c r="A14" s="61" t="s">
        <v>1819</v>
      </c>
      <c r="B14" s="61"/>
      <c r="C14" s="61"/>
      <c r="D14" s="93" t="s">
        <v>2829</v>
      </c>
      <c r="E14" s="93"/>
      <c r="F14" s="93"/>
      <c r="G14" s="22"/>
      <c r="H14" s="61"/>
      <c r="I14" s="22"/>
    </row>
    <row r="15" spans="1:130">
      <c r="A15" s="61" t="s">
        <v>1820</v>
      </c>
      <c r="B15" s="61"/>
      <c r="C15" s="61"/>
      <c r="D15" s="94" t="s">
        <v>2830</v>
      </c>
      <c r="E15" s="93"/>
      <c r="F15" s="93"/>
      <c r="G15" s="22"/>
      <c r="H15" s="61"/>
      <c r="I15" s="22"/>
    </row>
    <row r="16" spans="1:130">
      <c r="A16" s="61" t="s">
        <v>824</v>
      </c>
      <c r="B16" s="61"/>
      <c r="C16" s="61"/>
      <c r="D16" s="108" t="s">
        <v>2770</v>
      </c>
      <c r="E16" s="125">
        <f>IncomeStatements!G48</f>
        <v>-29966</v>
      </c>
      <c r="F16" s="125">
        <f>IncomeStatements!H48</f>
        <v>-7962</v>
      </c>
      <c r="G16" s="22"/>
      <c r="H16" s="61"/>
      <c r="I16" s="22"/>
    </row>
    <row r="17" spans="1:9">
      <c r="A17" s="61" t="s">
        <v>1821</v>
      </c>
      <c r="B17" s="61"/>
      <c r="C17" s="61"/>
      <c r="D17" s="96" t="s">
        <v>2831</v>
      </c>
      <c r="E17" s="99"/>
      <c r="F17" s="99"/>
      <c r="G17" s="22"/>
      <c r="H17" s="61"/>
      <c r="I17" s="22"/>
    </row>
    <row r="18" spans="1:9">
      <c r="A18" s="61" t="s">
        <v>1822</v>
      </c>
      <c r="B18" s="61"/>
      <c r="C18" s="61"/>
      <c r="D18" s="97" t="s">
        <v>2832</v>
      </c>
      <c r="E18" s="114"/>
      <c r="F18" s="114"/>
      <c r="G18" s="22"/>
      <c r="H18" s="61"/>
      <c r="I18" s="22"/>
    </row>
    <row r="19" spans="1:9">
      <c r="A19" s="61" t="s">
        <v>1823</v>
      </c>
      <c r="B19" s="61"/>
      <c r="C19" s="61"/>
      <c r="D19" s="97" t="s">
        <v>2748</v>
      </c>
      <c r="E19" s="114"/>
      <c r="F19" s="114"/>
      <c r="G19" s="22"/>
      <c r="H19" s="61"/>
      <c r="I19" s="22"/>
    </row>
    <row r="20" spans="1:9">
      <c r="A20" s="61" t="s">
        <v>1824</v>
      </c>
      <c r="B20" s="61"/>
      <c r="C20" s="61"/>
      <c r="D20" s="97" t="s">
        <v>2833</v>
      </c>
      <c r="E20" s="114"/>
      <c r="F20" s="114"/>
      <c r="G20" s="22"/>
      <c r="H20" s="61"/>
      <c r="I20" s="22"/>
    </row>
    <row r="21" spans="1:9">
      <c r="A21" s="61" t="s">
        <v>1825</v>
      </c>
      <c r="B21" s="61"/>
      <c r="C21" s="61"/>
      <c r="D21" s="97" t="s">
        <v>2834</v>
      </c>
      <c r="E21" s="114"/>
      <c r="F21" s="114"/>
      <c r="G21" s="22"/>
      <c r="H21" s="61"/>
      <c r="I21" s="22"/>
    </row>
    <row r="22" spans="1:9">
      <c r="A22" s="61" t="s">
        <v>1826</v>
      </c>
      <c r="B22" s="61"/>
      <c r="C22" s="61"/>
      <c r="D22" s="97" t="s">
        <v>2835</v>
      </c>
      <c r="E22" s="114"/>
      <c r="F22" s="114"/>
      <c r="G22" s="22"/>
      <c r="H22" s="61"/>
      <c r="I22" s="22"/>
    </row>
    <row r="23" spans="1:9">
      <c r="A23" s="61" t="s">
        <v>1827</v>
      </c>
      <c r="B23" s="61"/>
      <c r="C23" s="61"/>
      <c r="D23" s="97" t="s">
        <v>2836</v>
      </c>
      <c r="E23" s="114">
        <v>15000</v>
      </c>
      <c r="F23" s="114">
        <v>0</v>
      </c>
      <c r="G23" s="22"/>
      <c r="H23" s="61"/>
      <c r="I23" s="22"/>
    </row>
    <row r="24" spans="1:9" ht="25.5">
      <c r="A24" s="61" t="s">
        <v>1828</v>
      </c>
      <c r="B24" s="61"/>
      <c r="C24" s="61"/>
      <c r="D24" s="97" t="s">
        <v>2837</v>
      </c>
      <c r="E24" s="114"/>
      <c r="F24" s="114"/>
      <c r="G24" s="22"/>
      <c r="H24" s="61"/>
      <c r="I24" s="22"/>
    </row>
    <row r="25" spans="1:9" ht="25.5">
      <c r="A25" s="61" t="s">
        <v>1829</v>
      </c>
      <c r="B25" s="61"/>
      <c r="C25" s="61"/>
      <c r="D25" s="97" t="s">
        <v>2838</v>
      </c>
      <c r="E25" s="114"/>
      <c r="F25" s="114"/>
      <c r="G25" s="22"/>
      <c r="H25" s="61"/>
      <c r="I25" s="22"/>
    </row>
    <row r="26" spans="1:9" ht="25.5">
      <c r="A26" s="61" t="s">
        <v>1830</v>
      </c>
      <c r="B26" s="61"/>
      <c r="C26" s="61"/>
      <c r="D26" s="97" t="s">
        <v>2839</v>
      </c>
      <c r="E26" s="114"/>
      <c r="F26" s="114"/>
      <c r="G26" s="22"/>
      <c r="H26" s="61"/>
      <c r="I26" s="22"/>
    </row>
    <row r="27" spans="1:9" ht="25.5">
      <c r="A27" s="61" t="s">
        <v>1831</v>
      </c>
      <c r="B27" s="61"/>
      <c r="C27" s="61"/>
      <c r="D27" s="97" t="s">
        <v>2840</v>
      </c>
      <c r="E27" s="114"/>
      <c r="F27" s="114"/>
      <c r="G27" s="22"/>
      <c r="H27" s="61"/>
      <c r="I27" s="22"/>
    </row>
    <row r="28" spans="1:9">
      <c r="A28" s="61" t="s">
        <v>1832</v>
      </c>
      <c r="B28" s="61"/>
      <c r="C28" s="61"/>
      <c r="D28" s="97" t="s">
        <v>2841</v>
      </c>
      <c r="E28" s="114"/>
      <c r="F28" s="114"/>
      <c r="G28" s="22"/>
      <c r="H28" s="61"/>
      <c r="I28" s="22"/>
    </row>
    <row r="29" spans="1:9">
      <c r="A29" s="61" t="s">
        <v>1833</v>
      </c>
      <c r="B29" s="61"/>
      <c r="C29" s="61"/>
      <c r="D29" s="97" t="s">
        <v>2842</v>
      </c>
      <c r="E29" s="114"/>
      <c r="F29" s="114"/>
      <c r="G29" s="22"/>
      <c r="H29" s="61"/>
      <c r="I29" s="22"/>
    </row>
    <row r="30" spans="1:9">
      <c r="A30" s="61" t="s">
        <v>1834</v>
      </c>
      <c r="B30" s="61"/>
      <c r="C30" s="61"/>
      <c r="D30" s="97" t="s">
        <v>2843</v>
      </c>
      <c r="E30" s="114"/>
      <c r="F30" s="114"/>
      <c r="G30" s="22"/>
      <c r="H30" s="61"/>
      <c r="I30" s="22"/>
    </row>
    <row r="31" spans="1:9">
      <c r="A31" s="61" t="s">
        <v>1835</v>
      </c>
      <c r="B31" s="61"/>
      <c r="C31" s="61"/>
      <c r="D31" s="97" t="s">
        <v>2844</v>
      </c>
      <c r="E31" s="114"/>
      <c r="F31" s="114"/>
      <c r="G31" s="22"/>
      <c r="H31" s="61"/>
      <c r="I31" s="22"/>
    </row>
    <row r="32" spans="1:9">
      <c r="A32" s="61" t="s">
        <v>1836</v>
      </c>
      <c r="B32" s="61"/>
      <c r="C32" s="61"/>
      <c r="D32" s="97" t="s">
        <v>2845</v>
      </c>
      <c r="E32" s="114"/>
      <c r="F32" s="114"/>
      <c r="G32" s="22"/>
      <c r="H32" s="61"/>
      <c r="I32" s="22"/>
    </row>
    <row r="33" spans="1:9" ht="25.5">
      <c r="A33" s="61" t="s">
        <v>1837</v>
      </c>
      <c r="B33" s="61"/>
      <c r="C33" s="61"/>
      <c r="D33" s="97" t="s">
        <v>2846</v>
      </c>
      <c r="E33" s="114"/>
      <c r="F33" s="114"/>
      <c r="G33" s="22"/>
      <c r="H33" s="61"/>
      <c r="I33" s="22"/>
    </row>
    <row r="34" spans="1:9">
      <c r="A34" s="61" t="s">
        <v>1838</v>
      </c>
      <c r="B34" s="61"/>
      <c r="C34" s="61"/>
      <c r="D34" s="97" t="s">
        <v>2847</v>
      </c>
      <c r="E34" s="114"/>
      <c r="F34" s="114"/>
      <c r="G34" s="22"/>
      <c r="H34" s="61"/>
      <c r="I34" s="22"/>
    </row>
    <row r="35" spans="1:9">
      <c r="A35" s="61" t="s">
        <v>1839</v>
      </c>
      <c r="B35" s="61"/>
      <c r="C35" s="61"/>
      <c r="D35" s="97" t="s">
        <v>2848</v>
      </c>
      <c r="E35" s="114"/>
      <c r="F35" s="114"/>
      <c r="G35" s="22"/>
      <c r="H35" s="61"/>
      <c r="I35" s="22"/>
    </row>
    <row r="36" spans="1:9">
      <c r="A36" s="61" t="s">
        <v>1840</v>
      </c>
      <c r="B36" s="61"/>
      <c r="C36" s="61"/>
      <c r="D36" s="97" t="s">
        <v>2849</v>
      </c>
      <c r="E36" s="114"/>
      <c r="F36" s="114"/>
      <c r="G36" s="22"/>
      <c r="H36" s="61"/>
      <c r="I36" s="22"/>
    </row>
    <row r="37" spans="1:9">
      <c r="A37" s="61" t="s">
        <v>1841</v>
      </c>
      <c r="B37" s="61"/>
      <c r="C37" s="61"/>
      <c r="D37" s="97" t="s">
        <v>2850</v>
      </c>
      <c r="E37" s="114"/>
      <c r="F37" s="114"/>
      <c r="G37" s="22"/>
      <c r="H37" s="61"/>
      <c r="I37" s="22"/>
    </row>
    <row r="38" spans="1:9">
      <c r="A38" s="61" t="s">
        <v>1842</v>
      </c>
      <c r="B38" s="61"/>
      <c r="C38" s="61"/>
      <c r="D38" s="97" t="s">
        <v>2851</v>
      </c>
      <c r="E38" s="114"/>
      <c r="F38" s="114"/>
      <c r="G38" s="22"/>
      <c r="H38" s="61"/>
      <c r="I38" s="22"/>
    </row>
    <row r="39" spans="1:9">
      <c r="A39" s="61" t="s">
        <v>1843</v>
      </c>
      <c r="B39" s="61"/>
      <c r="C39" s="61"/>
      <c r="D39" s="97" t="s">
        <v>2852</v>
      </c>
      <c r="E39" s="114"/>
      <c r="F39" s="114"/>
      <c r="G39" s="22"/>
      <c r="H39" s="61"/>
      <c r="I39" s="22"/>
    </row>
    <row r="40" spans="1:9">
      <c r="A40" s="61" t="s">
        <v>1844</v>
      </c>
      <c r="B40" s="61"/>
      <c r="C40" s="61"/>
      <c r="D40" s="97" t="s">
        <v>2853</v>
      </c>
      <c r="E40" s="114"/>
      <c r="F40" s="114"/>
      <c r="G40" s="22"/>
      <c r="H40" s="61"/>
      <c r="I40" s="22"/>
    </row>
    <row r="41" spans="1:9">
      <c r="A41" s="61" t="s">
        <v>1845</v>
      </c>
      <c r="B41" s="61"/>
      <c r="C41" s="61"/>
      <c r="D41" s="97" t="s">
        <v>2854</v>
      </c>
      <c r="E41" s="114"/>
      <c r="F41" s="114"/>
      <c r="G41" s="22"/>
      <c r="H41" s="61"/>
      <c r="I41" s="22"/>
    </row>
    <row r="42" spans="1:9">
      <c r="A42" s="61" t="s">
        <v>1846</v>
      </c>
      <c r="B42" s="61"/>
      <c r="C42" s="61"/>
      <c r="D42" s="97" t="s">
        <v>2855</v>
      </c>
      <c r="E42" s="114"/>
      <c r="F42" s="114"/>
      <c r="G42" s="22"/>
      <c r="H42" s="61"/>
      <c r="I42" s="22"/>
    </row>
    <row r="43" spans="1:9">
      <c r="A43" s="61" t="s">
        <v>1847</v>
      </c>
      <c r="B43" s="61"/>
      <c r="C43" s="61"/>
      <c r="D43" s="97" t="s">
        <v>2856</v>
      </c>
      <c r="E43" s="114"/>
      <c r="F43" s="114"/>
      <c r="G43" s="22"/>
      <c r="H43" s="61"/>
      <c r="I43" s="22"/>
    </row>
    <row r="44" spans="1:9">
      <c r="A44" s="61" t="s">
        <v>1848</v>
      </c>
      <c r="B44" s="61"/>
      <c r="C44" s="61"/>
      <c r="D44" s="97" t="s">
        <v>2857</v>
      </c>
      <c r="E44" s="114"/>
      <c r="F44" s="114"/>
      <c r="G44" s="22"/>
      <c r="H44" s="61"/>
      <c r="I44" s="22"/>
    </row>
    <row r="45" spans="1:9">
      <c r="A45" s="61" t="s">
        <v>1849</v>
      </c>
      <c r="B45" s="61"/>
      <c r="C45" s="61"/>
      <c r="D45" s="97" t="s">
        <v>2858</v>
      </c>
      <c r="E45" s="114"/>
      <c r="F45" s="114"/>
      <c r="G45" s="22"/>
      <c r="H45" s="61"/>
      <c r="I45" s="22"/>
    </row>
    <row r="46" spans="1:9">
      <c r="A46" s="61" t="s">
        <v>1850</v>
      </c>
      <c r="B46" s="61"/>
      <c r="C46" s="61"/>
      <c r="D46" s="97" t="s">
        <v>2859</v>
      </c>
      <c r="E46" s="114"/>
      <c r="F46" s="114"/>
      <c r="G46" s="22"/>
      <c r="H46" s="61"/>
      <c r="I46" s="22"/>
    </row>
    <row r="47" spans="1:9">
      <c r="A47" s="61" t="s">
        <v>1851</v>
      </c>
      <c r="B47" s="61"/>
      <c r="C47" s="61"/>
      <c r="D47" s="97" t="s">
        <v>2860</v>
      </c>
      <c r="E47" s="114"/>
      <c r="F47" s="114"/>
      <c r="G47" s="22"/>
      <c r="H47" s="61"/>
      <c r="I47" s="22"/>
    </row>
    <row r="48" spans="1:9">
      <c r="A48" s="61" t="s">
        <v>1852</v>
      </c>
      <c r="B48" s="61"/>
      <c r="C48" s="61"/>
      <c r="D48" s="97" t="s">
        <v>2861</v>
      </c>
      <c r="E48" s="114"/>
      <c r="F48" s="114"/>
      <c r="G48" s="22"/>
      <c r="H48" s="61"/>
      <c r="I48" s="22"/>
    </row>
    <row r="49" spans="1:9">
      <c r="A49" s="61" t="s">
        <v>1853</v>
      </c>
      <c r="B49" s="61"/>
      <c r="C49" s="61"/>
      <c r="D49" s="97" t="s">
        <v>2862</v>
      </c>
      <c r="E49" s="114"/>
      <c r="F49" s="114"/>
      <c r="G49" s="22"/>
      <c r="H49" s="61"/>
      <c r="I49" s="22"/>
    </row>
    <row r="50" spans="1:9">
      <c r="A50" s="61" t="s">
        <v>1854</v>
      </c>
      <c r="B50" s="61"/>
      <c r="C50" s="61"/>
      <c r="D50" s="97" t="s">
        <v>2863</v>
      </c>
      <c r="E50" s="114"/>
      <c r="F50" s="114"/>
      <c r="G50" s="22"/>
      <c r="H50" s="61"/>
      <c r="I50" s="22"/>
    </row>
    <row r="51" spans="1:9">
      <c r="A51" s="61" t="s">
        <v>1855</v>
      </c>
      <c r="B51" s="61"/>
      <c r="C51" s="61"/>
      <c r="D51" s="97" t="s">
        <v>2760</v>
      </c>
      <c r="E51" s="114"/>
      <c r="F51" s="114"/>
      <c r="G51" s="22"/>
      <c r="H51" s="61"/>
      <c r="I51" s="22"/>
    </row>
    <row r="52" spans="1:9">
      <c r="A52" s="61" t="s">
        <v>1856</v>
      </c>
      <c r="B52" s="61"/>
      <c r="C52" s="61"/>
      <c r="D52" s="97" t="s">
        <v>2864</v>
      </c>
      <c r="E52" s="114"/>
      <c r="F52" s="114"/>
      <c r="G52" s="22"/>
      <c r="H52" s="61"/>
      <c r="I52" s="22"/>
    </row>
    <row r="53" spans="1:9">
      <c r="A53" s="61" t="s">
        <v>1857</v>
      </c>
      <c r="B53" s="61"/>
      <c r="C53" s="61"/>
      <c r="D53" s="97" t="s">
        <v>2865</v>
      </c>
      <c r="E53" s="114"/>
      <c r="F53" s="114"/>
      <c r="G53" s="22"/>
      <c r="H53" s="61"/>
      <c r="I53" s="22"/>
    </row>
    <row r="54" spans="1:9">
      <c r="A54" s="61" t="s">
        <v>1858</v>
      </c>
      <c r="B54" s="61"/>
      <c r="C54" s="61"/>
      <c r="D54" s="97" t="s">
        <v>2866</v>
      </c>
      <c r="E54" s="114"/>
      <c r="F54" s="114"/>
      <c r="G54" s="22"/>
      <c r="H54" s="61"/>
      <c r="I54" s="22"/>
    </row>
    <row r="55" spans="1:9" ht="25.5">
      <c r="A55" s="61" t="s">
        <v>1859</v>
      </c>
      <c r="B55" s="61"/>
      <c r="C55" s="61"/>
      <c r="D55" s="97" t="s">
        <v>2867</v>
      </c>
      <c r="E55" s="114"/>
      <c r="F55" s="114"/>
      <c r="G55" s="22"/>
      <c r="H55" s="61"/>
      <c r="I55" s="22"/>
    </row>
    <row r="56" spans="1:9">
      <c r="A56" s="61" t="s">
        <v>1860</v>
      </c>
      <c r="B56" s="61"/>
      <c r="C56" s="61"/>
      <c r="D56" s="97" t="s">
        <v>2868</v>
      </c>
      <c r="E56" s="114"/>
      <c r="F56" s="114"/>
      <c r="G56" s="22"/>
      <c r="H56" s="61"/>
      <c r="I56" s="22"/>
    </row>
    <row r="57" spans="1:9" ht="25.5">
      <c r="A57" s="61" t="s">
        <v>1861</v>
      </c>
      <c r="B57" s="61"/>
      <c r="C57" s="61"/>
      <c r="D57" s="107" t="s">
        <v>2869</v>
      </c>
      <c r="E57" s="125">
        <f>1*E18+-1*E19+1*E20+1*E21+1*E22+1*E23+1*E24+1*E25+1*E26+1*E27+1*E28+1*E29+1*E30+1*E31+-1*E32+1*E33+1*E34+1*E35+1*E36+1*E37+1*E38+1*E39+1*E40+1*E41+1*E42+1*E43+1*E44+1*E45+1*E46+1*E47+1*E48+-1*E49+-1*E50+1*E51+1*E52+1*E53+1*E54+1*E55+1*E56</f>
        <v>15000</v>
      </c>
      <c r="F57" s="125">
        <f>1*F18+-1*F19+1*F20+1*F21+1*F22+1*F23+1*F24+1*F25+1*F26+1*F27+1*F28+1*F29+1*F30+1*F31+-1*F32+1*F33+1*F34+1*F35+1*F36+1*F37+1*F38+1*F39+1*F40+1*F41+1*F42+1*F43+1*F44+1*F45+1*F46+1*F47+1*F48+-1*F49+-1*F50+1*F51+1*F52+1*F53+1*F54+1*F55+1*F56</f>
        <v>0</v>
      </c>
      <c r="G57" s="22"/>
      <c r="H57" s="61"/>
      <c r="I57" s="22"/>
    </row>
    <row r="58" spans="1:9">
      <c r="A58" s="61" t="s">
        <v>1862</v>
      </c>
      <c r="B58" s="61"/>
      <c r="C58" s="61"/>
      <c r="D58" s="96" t="s">
        <v>2870</v>
      </c>
      <c r="E58" s="99"/>
      <c r="F58" s="99"/>
      <c r="G58" s="22"/>
      <c r="H58" s="61"/>
      <c r="I58" s="22"/>
    </row>
    <row r="59" spans="1:9">
      <c r="A59" s="61" t="s">
        <v>1863</v>
      </c>
      <c r="B59" s="61"/>
      <c r="C59" s="61"/>
      <c r="D59" s="97" t="s">
        <v>2871</v>
      </c>
      <c r="E59" s="114"/>
      <c r="F59" s="114"/>
      <c r="G59" s="22"/>
      <c r="H59" s="61"/>
      <c r="I59" s="22"/>
    </row>
    <row r="60" spans="1:9">
      <c r="A60" s="61" t="s">
        <v>1864</v>
      </c>
      <c r="B60" s="61"/>
      <c r="C60" s="61"/>
      <c r="D60" s="97" t="s">
        <v>2872</v>
      </c>
      <c r="E60" s="114"/>
      <c r="F60" s="114"/>
      <c r="G60" s="22"/>
      <c r="H60" s="61"/>
      <c r="I60" s="22"/>
    </row>
    <row r="61" spans="1:9">
      <c r="A61" s="61" t="s">
        <v>1865</v>
      </c>
      <c r="B61" s="61"/>
      <c r="C61" s="61"/>
      <c r="D61" s="97" t="s">
        <v>2873</v>
      </c>
      <c r="E61" s="114"/>
      <c r="F61" s="114"/>
      <c r="G61" s="22"/>
      <c r="H61" s="61"/>
      <c r="I61" s="22"/>
    </row>
    <row r="62" spans="1:9">
      <c r="A62" s="61" t="s">
        <v>1866</v>
      </c>
      <c r="B62" s="61"/>
      <c r="C62" s="61"/>
      <c r="D62" s="97" t="s">
        <v>2874</v>
      </c>
      <c r="E62" s="114"/>
      <c r="F62" s="114"/>
      <c r="G62" s="22"/>
      <c r="H62" s="61"/>
      <c r="I62" s="22"/>
    </row>
    <row r="63" spans="1:9">
      <c r="A63" s="61" t="s">
        <v>1867</v>
      </c>
      <c r="B63" s="61"/>
      <c r="C63" s="61"/>
      <c r="D63" s="97" t="s">
        <v>2875</v>
      </c>
      <c r="E63" s="114"/>
      <c r="F63" s="114"/>
      <c r="G63" s="22"/>
      <c r="H63" s="61"/>
      <c r="I63" s="22"/>
    </row>
    <row r="64" spans="1:9">
      <c r="A64" s="61" t="s">
        <v>1868</v>
      </c>
      <c r="B64" s="61"/>
      <c r="C64" s="61"/>
      <c r="D64" s="97" t="s">
        <v>2876</v>
      </c>
      <c r="E64" s="114"/>
      <c r="F64" s="114"/>
      <c r="G64" s="22"/>
      <c r="H64" s="61"/>
      <c r="I64" s="22"/>
    </row>
    <row r="65" spans="1:9">
      <c r="A65" s="61" t="s">
        <v>1869</v>
      </c>
      <c r="B65" s="61"/>
      <c r="C65" s="61"/>
      <c r="D65" s="97" t="s">
        <v>2877</v>
      </c>
      <c r="E65" s="114"/>
      <c r="F65" s="114"/>
      <c r="G65" s="22"/>
      <c r="H65" s="61"/>
      <c r="I65" s="22"/>
    </row>
    <row r="66" spans="1:9">
      <c r="A66" s="61" t="s">
        <v>1870</v>
      </c>
      <c r="B66" s="61"/>
      <c r="C66" s="61"/>
      <c r="D66" s="97" t="s">
        <v>2878</v>
      </c>
      <c r="E66" s="114"/>
      <c r="F66" s="114"/>
      <c r="G66" s="22"/>
      <c r="H66" s="61"/>
      <c r="I66" s="22"/>
    </row>
    <row r="67" spans="1:9">
      <c r="A67" s="61" t="s">
        <v>1871</v>
      </c>
      <c r="B67" s="61"/>
      <c r="C67" s="61"/>
      <c r="D67" s="97" t="s">
        <v>2879</v>
      </c>
      <c r="E67" s="114"/>
      <c r="F67" s="114"/>
      <c r="G67" s="22"/>
      <c r="H67" s="61"/>
      <c r="I67" s="22"/>
    </row>
    <row r="68" spans="1:9">
      <c r="A68" s="61" t="s">
        <v>1872</v>
      </c>
      <c r="B68" s="61"/>
      <c r="C68" s="61"/>
      <c r="D68" s="97" t="s">
        <v>2880</v>
      </c>
      <c r="E68" s="114"/>
      <c r="F68" s="114"/>
      <c r="G68" s="22"/>
      <c r="H68" s="61"/>
      <c r="I68" s="22"/>
    </row>
    <row r="69" spans="1:9">
      <c r="A69" s="61" t="s">
        <v>1873</v>
      </c>
      <c r="B69" s="61"/>
      <c r="C69" s="61"/>
      <c r="D69" s="97" t="s">
        <v>2881</v>
      </c>
      <c r="E69" s="114"/>
      <c r="F69" s="114"/>
      <c r="G69" s="22"/>
      <c r="H69" s="61"/>
      <c r="I69" s="22"/>
    </row>
    <row r="70" spans="1:9">
      <c r="A70" s="61" t="s">
        <v>1874</v>
      </c>
      <c r="B70" s="61"/>
      <c r="C70" s="61"/>
      <c r="D70" s="97" t="s">
        <v>2882</v>
      </c>
      <c r="E70" s="114"/>
      <c r="F70" s="114"/>
      <c r="G70" s="22"/>
      <c r="H70" s="61"/>
      <c r="I70" s="22"/>
    </row>
    <row r="71" spans="1:9">
      <c r="A71" s="61" t="s">
        <v>1875</v>
      </c>
      <c r="B71" s="61"/>
      <c r="C71" s="61"/>
      <c r="D71" s="97" t="s">
        <v>2883</v>
      </c>
      <c r="E71" s="114"/>
      <c r="F71" s="114"/>
      <c r="G71" s="22"/>
      <c r="H71" s="61"/>
      <c r="I71" s="22"/>
    </row>
    <row r="72" spans="1:9">
      <c r="A72" s="61" t="s">
        <v>1876</v>
      </c>
      <c r="B72" s="61"/>
      <c r="C72" s="61"/>
      <c r="D72" s="97" t="s">
        <v>2884</v>
      </c>
      <c r="E72" s="114"/>
      <c r="F72" s="114"/>
      <c r="G72" s="22"/>
      <c r="H72" s="61"/>
      <c r="I72" s="22"/>
    </row>
    <row r="73" spans="1:9">
      <c r="A73" s="61" t="s">
        <v>1877</v>
      </c>
      <c r="B73" s="61"/>
      <c r="C73" s="61"/>
      <c r="D73" s="97" t="s">
        <v>2885</v>
      </c>
      <c r="E73" s="114"/>
      <c r="F73" s="114"/>
      <c r="G73" s="22"/>
      <c r="H73" s="61"/>
      <c r="I73" s="22"/>
    </row>
    <row r="74" spans="1:9">
      <c r="A74" s="61" t="s">
        <v>1878</v>
      </c>
      <c r="B74" s="61"/>
      <c r="C74" s="61"/>
      <c r="D74" s="97" t="s">
        <v>2886</v>
      </c>
      <c r="E74" s="114">
        <v>11676</v>
      </c>
      <c r="F74" s="114">
        <v>0</v>
      </c>
      <c r="G74" s="22"/>
      <c r="H74" s="61"/>
      <c r="I74" s="22"/>
    </row>
    <row r="75" spans="1:9">
      <c r="A75" s="61" t="s">
        <v>1879</v>
      </c>
      <c r="B75" s="61"/>
      <c r="C75" s="61"/>
      <c r="D75" s="97" t="s">
        <v>2887</v>
      </c>
      <c r="E75" s="114"/>
      <c r="F75" s="114"/>
      <c r="G75" s="22"/>
      <c r="H75" s="61"/>
      <c r="I75" s="22"/>
    </row>
    <row r="76" spans="1:9">
      <c r="A76" s="61" t="s">
        <v>1880</v>
      </c>
      <c r="B76" s="61"/>
      <c r="C76" s="61"/>
      <c r="D76" s="97" t="s">
        <v>2888</v>
      </c>
      <c r="E76" s="114"/>
      <c r="F76" s="114"/>
      <c r="G76" s="22"/>
      <c r="H76" s="61"/>
      <c r="I76" s="22"/>
    </row>
    <row r="77" spans="1:9">
      <c r="A77" s="61" t="s">
        <v>1881</v>
      </c>
      <c r="B77" s="61"/>
      <c r="C77" s="61"/>
      <c r="D77" s="97" t="s">
        <v>2889</v>
      </c>
      <c r="E77" s="114"/>
      <c r="F77" s="114"/>
      <c r="G77" s="22"/>
      <c r="H77" s="61"/>
      <c r="I77" s="22"/>
    </row>
    <row r="78" spans="1:9">
      <c r="A78" s="61" t="s">
        <v>1882</v>
      </c>
      <c r="B78" s="61"/>
      <c r="C78" s="61"/>
      <c r="D78" s="97" t="s">
        <v>2890</v>
      </c>
      <c r="E78" s="114"/>
      <c r="F78" s="114"/>
      <c r="G78" s="22"/>
      <c r="H78" s="61"/>
      <c r="I78" s="22"/>
    </row>
    <row r="79" spans="1:9">
      <c r="A79" s="61" t="s">
        <v>1883</v>
      </c>
      <c r="B79" s="61"/>
      <c r="C79" s="61"/>
      <c r="D79" s="97" t="s">
        <v>2891</v>
      </c>
      <c r="E79" s="114"/>
      <c r="F79" s="114"/>
      <c r="G79" s="22"/>
      <c r="H79" s="61"/>
      <c r="I79" s="22"/>
    </row>
    <row r="80" spans="1:9" ht="25.5">
      <c r="A80" s="61" t="s">
        <v>1884</v>
      </c>
      <c r="B80" s="61"/>
      <c r="C80" s="61"/>
      <c r="D80" s="97" t="s">
        <v>2892</v>
      </c>
      <c r="E80" s="114"/>
      <c r="F80" s="114"/>
      <c r="G80" s="22"/>
      <c r="H80" s="61"/>
      <c r="I80" s="22"/>
    </row>
    <row r="81" spans="1:9" ht="25.5">
      <c r="A81" s="61" t="s">
        <v>1885</v>
      </c>
      <c r="B81" s="61"/>
      <c r="C81" s="61"/>
      <c r="D81" s="97" t="s">
        <v>2893</v>
      </c>
      <c r="E81" s="114"/>
      <c r="F81" s="114"/>
      <c r="G81" s="22"/>
      <c r="H81" s="61"/>
      <c r="I81" s="22"/>
    </row>
    <row r="82" spans="1:9">
      <c r="A82" s="61" t="s">
        <v>1886</v>
      </c>
      <c r="B82" s="61"/>
      <c r="C82" s="61"/>
      <c r="D82" s="97" t="s">
        <v>2894</v>
      </c>
      <c r="E82" s="114"/>
      <c r="F82" s="114"/>
      <c r="G82" s="22"/>
      <c r="H82" s="61"/>
      <c r="I82" s="22"/>
    </row>
    <row r="83" spans="1:9">
      <c r="A83" s="61" t="s">
        <v>1887</v>
      </c>
      <c r="B83" s="61"/>
      <c r="C83" s="61"/>
      <c r="D83" s="97" t="s">
        <v>2895</v>
      </c>
      <c r="E83" s="114"/>
      <c r="F83" s="114"/>
      <c r="G83" s="22"/>
      <c r="H83" s="61"/>
      <c r="I83" s="22"/>
    </row>
    <row r="84" spans="1:9">
      <c r="A84" s="61" t="s">
        <v>1888</v>
      </c>
      <c r="B84" s="61"/>
      <c r="C84" s="61"/>
      <c r="D84" s="97" t="s">
        <v>2896</v>
      </c>
      <c r="E84" s="114"/>
      <c r="F84" s="114"/>
      <c r="G84" s="22"/>
      <c r="H84" s="61"/>
      <c r="I84" s="22"/>
    </row>
    <row r="85" spans="1:9">
      <c r="A85" s="61" t="s">
        <v>1889</v>
      </c>
      <c r="B85" s="61"/>
      <c r="C85" s="61"/>
      <c r="D85" s="97" t="s">
        <v>2897</v>
      </c>
      <c r="E85" s="114"/>
      <c r="F85" s="114"/>
      <c r="G85" s="22"/>
      <c r="H85" s="61"/>
      <c r="I85" s="22"/>
    </row>
    <row r="86" spans="1:9">
      <c r="A86" s="61" t="s">
        <v>1890</v>
      </c>
      <c r="B86" s="61"/>
      <c r="C86" s="61"/>
      <c r="D86" s="97" t="s">
        <v>2898</v>
      </c>
      <c r="E86" s="114"/>
      <c r="F86" s="114"/>
      <c r="G86" s="22"/>
      <c r="H86" s="61"/>
      <c r="I86" s="22"/>
    </row>
    <row r="87" spans="1:9">
      <c r="A87" s="61" t="s">
        <v>1891</v>
      </c>
      <c r="B87" s="61"/>
      <c r="C87" s="61"/>
      <c r="D87" s="97" t="s">
        <v>2899</v>
      </c>
      <c r="E87" s="114"/>
      <c r="F87" s="114"/>
      <c r="G87" s="22"/>
      <c r="H87" s="61"/>
      <c r="I87" s="22"/>
    </row>
    <row r="88" spans="1:9">
      <c r="A88" s="61" t="s">
        <v>1892</v>
      </c>
      <c r="B88" s="61"/>
      <c r="C88" s="61"/>
      <c r="D88" s="97" t="s">
        <v>2900</v>
      </c>
      <c r="E88" s="114"/>
      <c r="F88" s="114"/>
      <c r="G88" s="22"/>
      <c r="H88" s="61"/>
      <c r="I88" s="22"/>
    </row>
    <row r="89" spans="1:9">
      <c r="A89" s="61" t="s">
        <v>1893</v>
      </c>
      <c r="B89" s="61"/>
      <c r="C89" s="61"/>
      <c r="D89" s="97" t="s">
        <v>2901</v>
      </c>
      <c r="E89" s="114"/>
      <c r="F89" s="114"/>
      <c r="G89" s="22"/>
      <c r="H89" s="61"/>
      <c r="I89" s="22"/>
    </row>
    <row r="90" spans="1:9">
      <c r="A90" s="61" t="s">
        <v>1894</v>
      </c>
      <c r="B90" s="61"/>
      <c r="C90" s="61"/>
      <c r="D90" s="97" t="s">
        <v>2902</v>
      </c>
      <c r="E90" s="114"/>
      <c r="F90" s="114"/>
      <c r="G90" s="22"/>
      <c r="H90" s="61"/>
      <c r="I90" s="22"/>
    </row>
    <row r="91" spans="1:9">
      <c r="A91" s="61" t="s">
        <v>1895</v>
      </c>
      <c r="B91" s="61"/>
      <c r="C91" s="61"/>
      <c r="D91" s="97" t="s">
        <v>2903</v>
      </c>
      <c r="E91" s="114"/>
      <c r="F91" s="114"/>
      <c r="G91" s="22"/>
      <c r="H91" s="61"/>
      <c r="I91" s="22"/>
    </row>
    <row r="92" spans="1:9">
      <c r="A92" s="61" t="s">
        <v>1896</v>
      </c>
      <c r="B92" s="61"/>
      <c r="C92" s="61"/>
      <c r="D92" s="97" t="s">
        <v>2904</v>
      </c>
      <c r="E92" s="114">
        <v>38290</v>
      </c>
      <c r="F92" s="114">
        <v>7962</v>
      </c>
      <c r="G92" s="22"/>
      <c r="H92" s="61"/>
      <c r="I92" s="22"/>
    </row>
    <row r="93" spans="1:9">
      <c r="A93" s="61" t="s">
        <v>1897</v>
      </c>
      <c r="B93" s="61"/>
      <c r="C93" s="61"/>
      <c r="D93" s="108" t="s">
        <v>2905</v>
      </c>
      <c r="E93" s="125">
        <f>1*E16+1*E57+1*E59+1*E60+1*E61+1*E62+1*E63+1*E64+1*E65+1*E66+1*E67+1*E68+1*E69+1*E70+1*E71+1*E72+1*E73+1*E74+1*E75+1*E76+1*E77+1*E78+1*E79+1*E80+1*E81+1*E82+1*E83+1*E84+1*E85+1*E86+1*E87+1*E88+1*E89+1*E90+1*E91+1*E92</f>
        <v>35000</v>
      </c>
      <c r="F93" s="125">
        <f>1*F16+1*F57+1*F59+1*F60+1*F61+1*F62+1*F63+1*F64+1*F65+1*F66+1*F67+1*F68+1*F69+1*F70+1*F71+1*F72+1*F73+1*F74+1*F75+1*F76+1*F77+1*F78+1*F79+1*F80+1*F81+1*F82+1*F83+1*F84+1*F85+1*F86+1*F87+1*F88+1*F89+1*F90+1*F91+1*F92</f>
        <v>0</v>
      </c>
      <c r="G93" s="22"/>
      <c r="H93" s="61"/>
      <c r="I93" s="22"/>
    </row>
    <row r="94" spans="1:9">
      <c r="A94" s="61" t="s">
        <v>1898</v>
      </c>
      <c r="B94" s="61"/>
      <c r="C94" s="61"/>
      <c r="D94" s="95" t="s">
        <v>2906</v>
      </c>
      <c r="E94" s="114"/>
      <c r="F94" s="114"/>
      <c r="G94" s="22"/>
      <c r="H94" s="61"/>
      <c r="I94" s="22"/>
    </row>
    <row r="95" spans="1:9">
      <c r="A95" s="61" t="s">
        <v>1899</v>
      </c>
      <c r="B95" s="61"/>
      <c r="C95" s="61"/>
      <c r="D95" s="95" t="s">
        <v>2907</v>
      </c>
      <c r="E95" s="114"/>
      <c r="F95" s="114"/>
      <c r="G95" s="22"/>
      <c r="H95" s="61"/>
      <c r="I95" s="22"/>
    </row>
    <row r="96" spans="1:9">
      <c r="A96" s="61" t="s">
        <v>1900</v>
      </c>
      <c r="B96" s="61"/>
      <c r="C96" s="61"/>
      <c r="D96" s="95" t="s">
        <v>2908</v>
      </c>
      <c r="E96" s="114"/>
      <c r="F96" s="114"/>
      <c r="G96" s="22"/>
      <c r="H96" s="61"/>
      <c r="I96" s="22"/>
    </row>
    <row r="97" spans="1:9">
      <c r="A97" s="61" t="s">
        <v>1901</v>
      </c>
      <c r="B97" s="61"/>
      <c r="C97" s="61"/>
      <c r="D97" s="95" t="s">
        <v>2909</v>
      </c>
      <c r="E97" s="114"/>
      <c r="F97" s="114"/>
      <c r="G97" s="22"/>
      <c r="H97" s="61"/>
      <c r="I97" s="22"/>
    </row>
    <row r="98" spans="1:9">
      <c r="A98" s="61" t="s">
        <v>1902</v>
      </c>
      <c r="B98" s="61"/>
      <c r="C98" s="61"/>
      <c r="D98" s="95" t="s">
        <v>2910</v>
      </c>
      <c r="E98" s="114"/>
      <c r="F98" s="114"/>
      <c r="G98" s="22"/>
      <c r="H98" s="61"/>
      <c r="I98" s="22"/>
    </row>
    <row r="99" spans="1:9">
      <c r="A99" s="61" t="s">
        <v>1903</v>
      </c>
      <c r="B99" s="61"/>
      <c r="C99" s="61"/>
      <c r="D99" s="95" t="s">
        <v>2911</v>
      </c>
      <c r="E99" s="114"/>
      <c r="F99" s="114"/>
      <c r="G99" s="22"/>
      <c r="H99" s="61"/>
      <c r="I99" s="22"/>
    </row>
    <row r="100" spans="1:9">
      <c r="A100" s="61" t="s">
        <v>1904</v>
      </c>
      <c r="B100" s="61"/>
      <c r="C100" s="61"/>
      <c r="D100" s="108" t="s">
        <v>2912</v>
      </c>
      <c r="E100" s="125">
        <f>1*E93+-1*E94+1*E95+-1*E96+1*E97+-1*E98+1*E99</f>
        <v>35000</v>
      </c>
      <c r="F100" s="125">
        <f>1*F93+-1*F94+1*F95+-1*F96+1*F97+-1*F98+1*F99</f>
        <v>0</v>
      </c>
      <c r="G100" s="22"/>
      <c r="H100" s="61"/>
      <c r="I100" s="22"/>
    </row>
    <row r="101" spans="1:9">
      <c r="A101" s="61" t="s">
        <v>1905</v>
      </c>
      <c r="B101" s="61"/>
      <c r="C101" s="61"/>
      <c r="D101" s="94" t="s">
        <v>2913</v>
      </c>
      <c r="E101" s="93"/>
      <c r="F101" s="93"/>
      <c r="G101" s="22"/>
      <c r="H101" s="61"/>
      <c r="I101" s="22"/>
    </row>
    <row r="102" spans="1:9">
      <c r="A102" s="61" t="s">
        <v>1906</v>
      </c>
      <c r="B102" s="61"/>
      <c r="C102" s="61"/>
      <c r="D102" s="95" t="s">
        <v>2914</v>
      </c>
      <c r="E102" s="114"/>
      <c r="F102" s="114"/>
      <c r="G102" s="22"/>
      <c r="H102" s="61"/>
      <c r="I102" s="22"/>
    </row>
    <row r="103" spans="1:9">
      <c r="A103" s="61" t="s">
        <v>1907</v>
      </c>
      <c r="B103" s="61"/>
      <c r="C103" s="61"/>
      <c r="D103" s="95" t="s">
        <v>2915</v>
      </c>
      <c r="E103" s="114"/>
      <c r="F103" s="114"/>
      <c r="G103" s="22"/>
      <c r="H103" s="61"/>
      <c r="I103" s="22"/>
    </row>
    <row r="104" spans="1:9">
      <c r="A104" s="61" t="s">
        <v>1908</v>
      </c>
      <c r="B104" s="61"/>
      <c r="C104" s="61"/>
      <c r="D104" s="95" t="s">
        <v>2916</v>
      </c>
      <c r="E104" s="114"/>
      <c r="F104" s="114"/>
      <c r="G104" s="22"/>
      <c r="H104" s="61"/>
      <c r="I104" s="22"/>
    </row>
    <row r="105" spans="1:9" ht="25.5">
      <c r="A105" s="61" t="s">
        <v>1909</v>
      </c>
      <c r="B105" s="61"/>
      <c r="C105" s="61"/>
      <c r="D105" s="95" t="s">
        <v>2917</v>
      </c>
      <c r="E105" s="114"/>
      <c r="F105" s="114"/>
      <c r="G105" s="22"/>
      <c r="H105" s="61"/>
      <c r="I105" s="22"/>
    </row>
    <row r="106" spans="1:9" ht="25.5">
      <c r="A106" s="61" t="s">
        <v>1910</v>
      </c>
      <c r="B106" s="61"/>
      <c r="C106" s="61"/>
      <c r="D106" s="95" t="s">
        <v>2918</v>
      </c>
      <c r="E106" s="114"/>
      <c r="F106" s="114"/>
      <c r="G106" s="22"/>
      <c r="H106" s="61"/>
      <c r="I106" s="22"/>
    </row>
    <row r="107" spans="1:9" ht="25.5">
      <c r="A107" s="61" t="s">
        <v>1911</v>
      </c>
      <c r="B107" s="61"/>
      <c r="C107" s="61"/>
      <c r="D107" s="95" t="s">
        <v>2919</v>
      </c>
      <c r="E107" s="114"/>
      <c r="F107" s="114"/>
      <c r="G107" s="22"/>
      <c r="H107" s="61"/>
      <c r="I107" s="22"/>
    </row>
    <row r="108" spans="1:9">
      <c r="A108" s="61" t="s">
        <v>1912</v>
      </c>
      <c r="B108" s="61"/>
      <c r="C108" s="61"/>
      <c r="D108" s="95" t="s">
        <v>2920</v>
      </c>
      <c r="E108" s="114"/>
      <c r="F108" s="114"/>
      <c r="G108" s="22"/>
      <c r="H108" s="61"/>
      <c r="I108" s="22"/>
    </row>
    <row r="109" spans="1:9">
      <c r="A109" s="61" t="s">
        <v>1913</v>
      </c>
      <c r="B109" s="61"/>
      <c r="C109" s="61"/>
      <c r="D109" s="95" t="s">
        <v>2921</v>
      </c>
      <c r="E109" s="114"/>
      <c r="F109" s="114"/>
      <c r="G109" s="22"/>
      <c r="H109" s="61"/>
      <c r="I109" s="22"/>
    </row>
    <row r="110" spans="1:9">
      <c r="A110" s="61" t="s">
        <v>1914</v>
      </c>
      <c r="B110" s="61"/>
      <c r="C110" s="61"/>
      <c r="D110" s="95" t="s">
        <v>2922</v>
      </c>
      <c r="E110" s="114"/>
      <c r="F110" s="114"/>
      <c r="G110" s="22"/>
      <c r="H110" s="61"/>
      <c r="I110" s="22"/>
    </row>
    <row r="111" spans="1:9">
      <c r="A111" s="61" t="s">
        <v>1915</v>
      </c>
      <c r="B111" s="61"/>
      <c r="C111" s="61"/>
      <c r="D111" s="95" t="s">
        <v>2923</v>
      </c>
      <c r="E111" s="114"/>
      <c r="F111" s="114"/>
      <c r="G111" s="22"/>
      <c r="H111" s="61"/>
      <c r="I111" s="22"/>
    </row>
    <row r="112" spans="1:9">
      <c r="A112" s="61" t="s">
        <v>1916</v>
      </c>
      <c r="B112" s="61"/>
      <c r="C112" s="61"/>
      <c r="D112" s="95" t="s">
        <v>2924</v>
      </c>
      <c r="E112" s="114"/>
      <c r="F112" s="114"/>
      <c r="G112" s="22"/>
      <c r="H112" s="61"/>
      <c r="I112" s="22"/>
    </row>
    <row r="113" spans="1:9">
      <c r="A113" s="61" t="s">
        <v>1917</v>
      </c>
      <c r="B113" s="61"/>
      <c r="C113" s="61"/>
      <c r="D113" s="95" t="s">
        <v>2925</v>
      </c>
      <c r="E113" s="114"/>
      <c r="F113" s="114"/>
      <c r="G113" s="22"/>
      <c r="H113" s="61"/>
      <c r="I113" s="22"/>
    </row>
    <row r="114" spans="1:9">
      <c r="A114" s="61" t="s">
        <v>1918</v>
      </c>
      <c r="B114" s="61"/>
      <c r="C114" s="61"/>
      <c r="D114" s="95" t="s">
        <v>2926</v>
      </c>
      <c r="E114" s="114"/>
      <c r="F114" s="114"/>
      <c r="G114" s="22"/>
      <c r="H114" s="61"/>
      <c r="I114" s="22"/>
    </row>
    <row r="115" spans="1:9">
      <c r="A115" s="61" t="s">
        <v>1919</v>
      </c>
      <c r="B115" s="61"/>
      <c r="C115" s="61"/>
      <c r="D115" s="95" t="s">
        <v>2927</v>
      </c>
      <c r="E115" s="114"/>
      <c r="F115" s="114"/>
      <c r="G115" s="22"/>
      <c r="H115" s="61"/>
      <c r="I115" s="22"/>
    </row>
    <row r="116" spans="1:9">
      <c r="A116" s="61" t="s">
        <v>1920</v>
      </c>
      <c r="B116" s="61"/>
      <c r="C116" s="61"/>
      <c r="D116" s="95" t="s">
        <v>2687</v>
      </c>
      <c r="E116" s="114"/>
      <c r="F116" s="114"/>
      <c r="G116" s="22"/>
      <c r="H116" s="61"/>
      <c r="I116" s="22"/>
    </row>
    <row r="117" spans="1:9">
      <c r="A117" s="61" t="s">
        <v>1921</v>
      </c>
      <c r="B117" s="61"/>
      <c r="C117" s="61"/>
      <c r="D117" s="95" t="s">
        <v>2928</v>
      </c>
      <c r="E117" s="114"/>
      <c r="F117" s="114"/>
      <c r="G117" s="22"/>
      <c r="H117" s="61"/>
      <c r="I117" s="22"/>
    </row>
    <row r="118" spans="1:9">
      <c r="A118" s="61" t="s">
        <v>1922</v>
      </c>
      <c r="B118" s="61"/>
      <c r="C118" s="61"/>
      <c r="D118" s="95" t="s">
        <v>2929</v>
      </c>
      <c r="E118" s="114"/>
      <c r="F118" s="114"/>
      <c r="G118" s="22"/>
      <c r="H118" s="61"/>
      <c r="I118" s="22"/>
    </row>
    <row r="119" spans="1:9">
      <c r="A119" s="61" t="s">
        <v>1923</v>
      </c>
      <c r="B119" s="61"/>
      <c r="C119" s="61"/>
      <c r="D119" s="95" t="s">
        <v>2930</v>
      </c>
      <c r="E119" s="114"/>
      <c r="F119" s="114"/>
      <c r="G119" s="22"/>
      <c r="H119" s="61"/>
      <c r="I119" s="22"/>
    </row>
    <row r="120" spans="1:9">
      <c r="A120" s="61" t="s">
        <v>1924</v>
      </c>
      <c r="B120" s="61"/>
      <c r="C120" s="61"/>
      <c r="D120" s="95" t="s">
        <v>2931</v>
      </c>
      <c r="E120" s="114"/>
      <c r="F120" s="114"/>
      <c r="G120" s="22"/>
      <c r="H120" s="61"/>
      <c r="I120" s="22"/>
    </row>
    <row r="121" spans="1:9">
      <c r="A121" s="61" t="s">
        <v>1925</v>
      </c>
      <c r="B121" s="61"/>
      <c r="C121" s="61"/>
      <c r="D121" s="95" t="s">
        <v>2659</v>
      </c>
      <c r="E121" s="114"/>
      <c r="F121" s="114"/>
      <c r="G121" s="22"/>
      <c r="H121" s="61"/>
      <c r="I121" s="22"/>
    </row>
    <row r="122" spans="1:9">
      <c r="A122" s="61" t="s">
        <v>1926</v>
      </c>
      <c r="B122" s="61"/>
      <c r="C122" s="61"/>
      <c r="D122" s="95" t="s">
        <v>2932</v>
      </c>
      <c r="E122" s="114"/>
      <c r="F122" s="114"/>
      <c r="G122" s="22"/>
      <c r="H122" s="61"/>
      <c r="I122" s="22"/>
    </row>
    <row r="123" spans="1:9" ht="25.5">
      <c r="A123" s="61" t="s">
        <v>1927</v>
      </c>
      <c r="B123" s="61"/>
      <c r="C123" s="61"/>
      <c r="D123" s="95" t="s">
        <v>2933</v>
      </c>
      <c r="E123" s="114"/>
      <c r="F123" s="114"/>
      <c r="G123" s="22"/>
      <c r="H123" s="61"/>
      <c r="I123" s="22"/>
    </row>
    <row r="124" spans="1:9">
      <c r="A124" s="61" t="s">
        <v>1928</v>
      </c>
      <c r="B124" s="61"/>
      <c r="C124" s="61"/>
      <c r="D124" s="95" t="s">
        <v>2934</v>
      </c>
      <c r="E124" s="114"/>
      <c r="F124" s="114"/>
      <c r="G124" s="22"/>
      <c r="H124" s="61"/>
      <c r="I124" s="22"/>
    </row>
    <row r="125" spans="1:9">
      <c r="A125" s="61" t="s">
        <v>1929</v>
      </c>
      <c r="B125" s="61"/>
      <c r="C125" s="61"/>
      <c r="D125" s="95" t="s">
        <v>2935</v>
      </c>
      <c r="E125" s="114"/>
      <c r="F125" s="114"/>
      <c r="G125" s="22"/>
      <c r="H125" s="61"/>
      <c r="I125" s="22"/>
    </row>
    <row r="126" spans="1:9">
      <c r="A126" s="61" t="s">
        <v>1930</v>
      </c>
      <c r="B126" s="61"/>
      <c r="C126" s="61"/>
      <c r="D126" s="95" t="s">
        <v>2936</v>
      </c>
      <c r="E126" s="114"/>
      <c r="F126" s="114"/>
      <c r="G126" s="22"/>
      <c r="H126" s="61"/>
      <c r="I126" s="22"/>
    </row>
    <row r="127" spans="1:9">
      <c r="A127" s="61" t="s">
        <v>1931</v>
      </c>
      <c r="B127" s="61"/>
      <c r="C127" s="61"/>
      <c r="D127" s="95" t="s">
        <v>2937</v>
      </c>
      <c r="E127" s="114"/>
      <c r="F127" s="114"/>
      <c r="G127" s="22"/>
      <c r="H127" s="61"/>
      <c r="I127" s="22"/>
    </row>
    <row r="128" spans="1:9">
      <c r="A128" s="61" t="s">
        <v>1932</v>
      </c>
      <c r="B128" s="61"/>
      <c r="C128" s="61"/>
      <c r="D128" s="95" t="s">
        <v>2938</v>
      </c>
      <c r="E128" s="114"/>
      <c r="F128" s="114"/>
      <c r="G128" s="22"/>
      <c r="H128" s="61"/>
      <c r="I128" s="22"/>
    </row>
    <row r="129" spans="1:9">
      <c r="A129" s="61" t="s">
        <v>1933</v>
      </c>
      <c r="B129" s="61"/>
      <c r="C129" s="61"/>
      <c r="D129" s="95" t="s">
        <v>2939</v>
      </c>
      <c r="E129" s="114"/>
      <c r="F129" s="114"/>
      <c r="G129" s="22"/>
      <c r="H129" s="61"/>
      <c r="I129" s="22"/>
    </row>
    <row r="130" spans="1:9">
      <c r="A130" s="61" t="s">
        <v>1934</v>
      </c>
      <c r="B130" s="61"/>
      <c r="C130" s="61"/>
      <c r="D130" s="95" t="s">
        <v>2940</v>
      </c>
      <c r="E130" s="114"/>
      <c r="F130" s="114"/>
      <c r="G130" s="22"/>
      <c r="H130" s="61"/>
      <c r="I130" s="22"/>
    </row>
    <row r="131" spans="1:9">
      <c r="A131" s="61" t="s">
        <v>1935</v>
      </c>
      <c r="B131" s="61"/>
      <c r="C131" s="61"/>
      <c r="D131" s="95" t="s">
        <v>2941</v>
      </c>
      <c r="E131" s="114"/>
      <c r="F131" s="114"/>
      <c r="G131" s="22"/>
      <c r="H131" s="61"/>
      <c r="I131" s="22"/>
    </row>
    <row r="132" spans="1:9">
      <c r="A132" s="61" t="s">
        <v>1936</v>
      </c>
      <c r="B132" s="61"/>
      <c r="C132" s="61"/>
      <c r="D132" s="95" t="s">
        <v>2942</v>
      </c>
      <c r="E132" s="114"/>
      <c r="F132" s="114"/>
      <c r="G132" s="22"/>
      <c r="H132" s="61"/>
      <c r="I132" s="22"/>
    </row>
    <row r="133" spans="1:9" ht="25.5">
      <c r="A133" s="61" t="s">
        <v>1937</v>
      </c>
      <c r="B133" s="61"/>
      <c r="C133" s="61"/>
      <c r="D133" s="95" t="s">
        <v>2943</v>
      </c>
      <c r="E133" s="114"/>
      <c r="F133" s="114"/>
      <c r="G133" s="22"/>
      <c r="H133" s="61"/>
      <c r="I133" s="22"/>
    </row>
    <row r="134" spans="1:9" ht="25.5">
      <c r="A134" s="61" t="s">
        <v>1938</v>
      </c>
      <c r="B134" s="61"/>
      <c r="C134" s="61"/>
      <c r="D134" s="95" t="s">
        <v>2944</v>
      </c>
      <c r="E134" s="114"/>
      <c r="F134" s="114"/>
      <c r="G134" s="22"/>
      <c r="H134" s="61"/>
      <c r="I134" s="22"/>
    </row>
    <row r="135" spans="1:9">
      <c r="A135" s="61" t="s">
        <v>1939</v>
      </c>
      <c r="B135" s="61"/>
      <c r="C135" s="61"/>
      <c r="D135" s="95" t="s">
        <v>2945</v>
      </c>
      <c r="E135" s="114"/>
      <c r="F135" s="114"/>
      <c r="G135" s="22"/>
      <c r="H135" s="61"/>
      <c r="I135" s="22"/>
    </row>
    <row r="136" spans="1:9">
      <c r="A136" s="61" t="s">
        <v>1940</v>
      </c>
      <c r="B136" s="61"/>
      <c r="C136" s="61"/>
      <c r="D136" s="95" t="s">
        <v>2946</v>
      </c>
      <c r="E136" s="114"/>
      <c r="F136" s="114"/>
      <c r="G136" s="22"/>
      <c r="H136" s="61"/>
      <c r="I136" s="22"/>
    </row>
    <row r="137" spans="1:9" ht="25.5">
      <c r="A137" s="61" t="s">
        <v>1941</v>
      </c>
      <c r="B137" s="61"/>
      <c r="C137" s="61"/>
      <c r="D137" s="95" t="s">
        <v>2947</v>
      </c>
      <c r="E137" s="114"/>
      <c r="F137" s="114"/>
      <c r="G137" s="22"/>
      <c r="H137" s="61"/>
      <c r="I137" s="22"/>
    </row>
    <row r="138" spans="1:9">
      <c r="A138" s="61" t="s">
        <v>1942</v>
      </c>
      <c r="B138" s="61"/>
      <c r="C138" s="61"/>
      <c r="D138" s="95" t="s">
        <v>2948</v>
      </c>
      <c r="E138" s="114"/>
      <c r="F138" s="114"/>
      <c r="G138" s="22"/>
      <c r="H138" s="61"/>
      <c r="I138" s="22"/>
    </row>
    <row r="139" spans="1:9">
      <c r="A139" s="61" t="s">
        <v>1943</v>
      </c>
      <c r="B139" s="61"/>
      <c r="C139" s="61"/>
      <c r="D139" s="95" t="s">
        <v>2949</v>
      </c>
      <c r="E139" s="114"/>
      <c r="F139" s="114"/>
      <c r="G139" s="22"/>
      <c r="H139" s="61"/>
      <c r="I139" s="22"/>
    </row>
    <row r="140" spans="1:9">
      <c r="A140" s="61" t="s">
        <v>1944</v>
      </c>
      <c r="B140" s="61"/>
      <c r="C140" s="61"/>
      <c r="D140" s="95" t="s">
        <v>2909</v>
      </c>
      <c r="E140" s="114"/>
      <c r="F140" s="114"/>
      <c r="G140" s="22"/>
      <c r="H140" s="61"/>
      <c r="I140" s="22"/>
    </row>
    <row r="141" spans="1:9">
      <c r="A141" s="61" t="s">
        <v>1945</v>
      </c>
      <c r="B141" s="61"/>
      <c r="C141" s="61"/>
      <c r="D141" s="95" t="s">
        <v>2907</v>
      </c>
      <c r="E141" s="114"/>
      <c r="F141" s="114"/>
      <c r="G141" s="22"/>
      <c r="H141" s="61"/>
      <c r="I141" s="22"/>
    </row>
    <row r="142" spans="1:9">
      <c r="A142" s="61" t="s">
        <v>1946</v>
      </c>
      <c r="B142" s="61"/>
      <c r="C142" s="61"/>
      <c r="D142" s="95" t="s">
        <v>2910</v>
      </c>
      <c r="E142" s="114"/>
      <c r="F142" s="114"/>
      <c r="G142" s="22"/>
      <c r="H142" s="61"/>
      <c r="I142" s="22"/>
    </row>
    <row r="143" spans="1:9">
      <c r="A143" s="61" t="s">
        <v>1947</v>
      </c>
      <c r="B143" s="61"/>
      <c r="C143" s="61"/>
      <c r="D143" s="95" t="s">
        <v>2911</v>
      </c>
      <c r="E143" s="114"/>
      <c r="F143" s="114"/>
      <c r="G143" s="22"/>
      <c r="H143" s="61"/>
      <c r="I143" s="22"/>
    </row>
    <row r="144" spans="1:9">
      <c r="A144" s="61" t="s">
        <v>1948</v>
      </c>
      <c r="B144" s="61"/>
      <c r="C144" s="61"/>
      <c r="D144" s="108" t="s">
        <v>2950</v>
      </c>
      <c r="E144" s="125">
        <f>1*E102+1*E103+1*E104+-1*E105+1*E106+-1*E107+1*E108+-1*E109+1*E110+-1*E111+1*E112+-1*E113+-1*E114+-1*E115+1*E116+1*E117+-1*E118+1*E119+-1*E120+1*E121+1*E122+1*E123+1*E124+-1*E125+1*E126+1*E127+-1*E128+1*E129+-1*E130+1*E131+-1*E132+1*E133+-1*E134+1*E135+1*E136+1*E137+1*E138+-1*E139+1*E140+1*E141+-1*E142+1*E143</f>
        <v>0</v>
      </c>
      <c r="F144" s="125">
        <f>1*F102+1*F103+1*F104+-1*F105+1*F106+-1*F107+1*F108+-1*F109+1*F110+-1*F111+1*F112+-1*F113+-1*F114+-1*F115+1*F116+1*F117+-1*F118+1*F119+-1*F120+1*F121+1*F122+1*F123+1*F124+-1*F125+1*F126+1*F127+-1*F128+1*F129+-1*F130+1*F131+-1*F132+1*F133+-1*F134+1*F135+1*F136+1*F137+1*F138+-1*F139+1*F140+1*F141+-1*F142+1*F143</f>
        <v>0</v>
      </c>
      <c r="G144" s="22"/>
      <c r="H144" s="61"/>
      <c r="I144" s="22"/>
    </row>
    <row r="145" spans="1:9">
      <c r="A145" s="61" t="s">
        <v>1949</v>
      </c>
      <c r="B145" s="61"/>
      <c r="C145" s="61"/>
      <c r="D145" s="94" t="s">
        <v>2951</v>
      </c>
      <c r="E145" s="93"/>
      <c r="F145" s="93"/>
      <c r="G145" s="22"/>
      <c r="H145" s="61"/>
      <c r="I145" s="22"/>
    </row>
    <row r="146" spans="1:9" ht="25.5">
      <c r="A146" s="61" t="s">
        <v>1950</v>
      </c>
      <c r="B146" s="61"/>
      <c r="C146" s="61"/>
      <c r="D146" s="95" t="s">
        <v>2952</v>
      </c>
      <c r="E146" s="114"/>
      <c r="F146" s="114"/>
      <c r="G146" s="22"/>
      <c r="H146" s="61"/>
      <c r="I146" s="22"/>
    </row>
    <row r="147" spans="1:9" ht="25.5">
      <c r="A147" s="61" t="s">
        <v>1951</v>
      </c>
      <c r="B147" s="61"/>
      <c r="C147" s="61"/>
      <c r="D147" s="95" t="s">
        <v>2953</v>
      </c>
      <c r="E147" s="114"/>
      <c r="F147" s="114"/>
      <c r="G147" s="22"/>
      <c r="H147" s="61"/>
      <c r="I147" s="22"/>
    </row>
    <row r="148" spans="1:9">
      <c r="A148" s="61" t="s">
        <v>1952</v>
      </c>
      <c r="B148" s="61"/>
      <c r="C148" s="61"/>
      <c r="D148" s="95" t="s">
        <v>2954</v>
      </c>
      <c r="E148" s="114"/>
      <c r="F148" s="114"/>
      <c r="G148" s="22"/>
      <c r="H148" s="61"/>
      <c r="I148" s="22"/>
    </row>
    <row r="149" spans="1:9">
      <c r="A149" s="61" t="s">
        <v>1953</v>
      </c>
      <c r="B149" s="61"/>
      <c r="C149" s="61"/>
      <c r="D149" s="95" t="s">
        <v>2955</v>
      </c>
      <c r="E149" s="114"/>
      <c r="F149" s="114"/>
      <c r="G149" s="22"/>
      <c r="H149" s="61"/>
      <c r="I149" s="22"/>
    </row>
    <row r="150" spans="1:9">
      <c r="A150" s="61" t="s">
        <v>1954</v>
      </c>
      <c r="B150" s="61"/>
      <c r="C150" s="61"/>
      <c r="D150" s="95" t="s">
        <v>2956</v>
      </c>
      <c r="E150" s="114"/>
      <c r="F150" s="114"/>
      <c r="G150" s="22"/>
      <c r="H150" s="61"/>
      <c r="I150" s="22"/>
    </row>
    <row r="151" spans="1:9">
      <c r="A151" s="61" t="s">
        <v>1955</v>
      </c>
      <c r="B151" s="61"/>
      <c r="C151" s="61"/>
      <c r="D151" s="95" t="s">
        <v>2957</v>
      </c>
      <c r="E151" s="114"/>
      <c r="F151" s="114"/>
      <c r="G151" s="22"/>
      <c r="H151" s="61"/>
      <c r="I151" s="22"/>
    </row>
    <row r="152" spans="1:9">
      <c r="A152" s="61" t="s">
        <v>1956</v>
      </c>
      <c r="B152" s="61"/>
      <c r="C152" s="61"/>
      <c r="D152" s="95" t="s">
        <v>2958</v>
      </c>
      <c r="E152" s="114"/>
      <c r="F152" s="114"/>
      <c r="G152" s="22"/>
      <c r="H152" s="61"/>
      <c r="I152" s="22"/>
    </row>
    <row r="153" spans="1:9">
      <c r="A153" s="61" t="s">
        <v>1957</v>
      </c>
      <c r="B153" s="61"/>
      <c r="C153" s="61"/>
      <c r="D153" s="95" t="s">
        <v>2959</v>
      </c>
      <c r="E153" s="114"/>
      <c r="F153" s="114"/>
      <c r="G153" s="22"/>
      <c r="H153" s="61"/>
      <c r="I153" s="22"/>
    </row>
    <row r="154" spans="1:9">
      <c r="A154" s="61" t="s">
        <v>1958</v>
      </c>
      <c r="B154" s="61"/>
      <c r="C154" s="61"/>
      <c r="D154" s="95" t="s">
        <v>2960</v>
      </c>
      <c r="E154" s="114"/>
      <c r="F154" s="114"/>
      <c r="G154" s="22"/>
      <c r="H154" s="61"/>
      <c r="I154" s="22"/>
    </row>
    <row r="155" spans="1:9">
      <c r="A155" s="61" t="s">
        <v>1959</v>
      </c>
      <c r="B155" s="61"/>
      <c r="C155" s="61"/>
      <c r="D155" s="95" t="s">
        <v>2961</v>
      </c>
      <c r="E155" s="114"/>
      <c r="F155" s="114"/>
      <c r="G155" s="22"/>
      <c r="H155" s="61"/>
      <c r="I155" s="22"/>
    </row>
    <row r="156" spans="1:9">
      <c r="A156" s="61" t="s">
        <v>1960</v>
      </c>
      <c r="B156" s="61"/>
      <c r="C156" s="61"/>
      <c r="D156" s="95" t="s">
        <v>2962</v>
      </c>
      <c r="E156" s="114"/>
      <c r="F156" s="114"/>
      <c r="G156" s="22"/>
      <c r="H156" s="61"/>
      <c r="I156" s="22"/>
    </row>
    <row r="157" spans="1:9">
      <c r="A157" s="61" t="s">
        <v>1961</v>
      </c>
      <c r="B157" s="61"/>
      <c r="C157" s="61"/>
      <c r="D157" s="95" t="s">
        <v>2963</v>
      </c>
      <c r="E157" s="114"/>
      <c r="F157" s="114"/>
      <c r="G157" s="22"/>
      <c r="H157" s="61"/>
      <c r="I157" s="22"/>
    </row>
    <row r="158" spans="1:9">
      <c r="A158" s="61" t="s">
        <v>1962</v>
      </c>
      <c r="B158" s="61"/>
      <c r="C158" s="61"/>
      <c r="D158" s="95" t="s">
        <v>2964</v>
      </c>
      <c r="E158" s="114"/>
      <c r="F158" s="114"/>
      <c r="G158" s="22"/>
      <c r="H158" s="61"/>
      <c r="I158" s="22"/>
    </row>
    <row r="159" spans="1:9">
      <c r="A159" s="61" t="s">
        <v>1963</v>
      </c>
      <c r="B159" s="61"/>
      <c r="C159" s="61"/>
      <c r="D159" s="95" t="s">
        <v>2965</v>
      </c>
      <c r="E159" s="114"/>
      <c r="F159" s="114"/>
      <c r="G159" s="22"/>
      <c r="H159" s="61"/>
      <c r="I159" s="22"/>
    </row>
    <row r="160" spans="1:9">
      <c r="A160" s="61" t="s">
        <v>1964</v>
      </c>
      <c r="B160" s="61"/>
      <c r="C160" s="61"/>
      <c r="D160" s="95" t="s">
        <v>2966</v>
      </c>
      <c r="E160" s="114"/>
      <c r="F160" s="114"/>
      <c r="G160" s="22"/>
      <c r="H160" s="61"/>
      <c r="I160" s="22"/>
    </row>
    <row r="161" spans="1:9">
      <c r="A161" s="61" t="s">
        <v>1965</v>
      </c>
      <c r="B161" s="61"/>
      <c r="C161" s="61"/>
      <c r="D161" s="95" t="s">
        <v>2967</v>
      </c>
      <c r="E161" s="114"/>
      <c r="F161" s="114"/>
      <c r="G161" s="22"/>
      <c r="H161" s="61"/>
      <c r="I161" s="22"/>
    </row>
    <row r="162" spans="1:9">
      <c r="A162" s="61" t="s">
        <v>1966</v>
      </c>
      <c r="B162" s="61"/>
      <c r="C162" s="61"/>
      <c r="D162" s="95" t="s">
        <v>2968</v>
      </c>
      <c r="E162" s="114"/>
      <c r="F162" s="114"/>
      <c r="G162" s="22"/>
      <c r="H162" s="61"/>
      <c r="I162" s="22"/>
    </row>
    <row r="163" spans="1:9">
      <c r="A163" s="61" t="s">
        <v>1967</v>
      </c>
      <c r="B163" s="61"/>
      <c r="C163" s="61"/>
      <c r="D163" s="95" t="s">
        <v>2969</v>
      </c>
      <c r="E163" s="114"/>
      <c r="F163" s="114"/>
      <c r="G163" s="22"/>
      <c r="H163" s="61"/>
      <c r="I163" s="22"/>
    </row>
    <row r="164" spans="1:9">
      <c r="A164" s="61" t="s">
        <v>1968</v>
      </c>
      <c r="B164" s="61"/>
      <c r="C164" s="61"/>
      <c r="D164" s="95" t="s">
        <v>2970</v>
      </c>
      <c r="E164" s="114"/>
      <c r="F164" s="114"/>
      <c r="G164" s="22"/>
      <c r="H164" s="61"/>
      <c r="I164" s="22"/>
    </row>
    <row r="165" spans="1:9">
      <c r="A165" s="61" t="s">
        <v>1969</v>
      </c>
      <c r="B165" s="61"/>
      <c r="C165" s="61"/>
      <c r="D165" s="95" t="s">
        <v>2971</v>
      </c>
      <c r="E165" s="114"/>
      <c r="F165" s="114"/>
      <c r="G165" s="22"/>
      <c r="H165" s="61"/>
      <c r="I165" s="22"/>
    </row>
    <row r="166" spans="1:9">
      <c r="A166" s="61" t="s">
        <v>1970</v>
      </c>
      <c r="B166" s="61"/>
      <c r="C166" s="61"/>
      <c r="D166" s="95" t="s">
        <v>2972</v>
      </c>
      <c r="E166" s="114"/>
      <c r="F166" s="114"/>
      <c r="G166" s="22"/>
      <c r="H166" s="61"/>
      <c r="I166" s="22"/>
    </row>
    <row r="167" spans="1:9">
      <c r="A167" s="61" t="s">
        <v>1971</v>
      </c>
      <c r="B167" s="61"/>
      <c r="C167" s="61"/>
      <c r="D167" s="95" t="s">
        <v>2941</v>
      </c>
      <c r="E167" s="114"/>
      <c r="F167" s="114"/>
      <c r="G167" s="22"/>
      <c r="H167" s="61"/>
      <c r="I167" s="22"/>
    </row>
    <row r="168" spans="1:9">
      <c r="A168" s="61" t="s">
        <v>1972</v>
      </c>
      <c r="B168" s="61"/>
      <c r="C168" s="61"/>
      <c r="D168" s="95" t="s">
        <v>2906</v>
      </c>
      <c r="E168" s="114"/>
      <c r="F168" s="114"/>
      <c r="G168" s="22"/>
      <c r="H168" s="61"/>
      <c r="I168" s="22"/>
    </row>
    <row r="169" spans="1:9">
      <c r="A169" s="61" t="s">
        <v>1973</v>
      </c>
      <c r="B169" s="61"/>
      <c r="C169" s="61"/>
      <c r="D169" s="95" t="s">
        <v>2949</v>
      </c>
      <c r="E169" s="114"/>
      <c r="F169" s="114"/>
      <c r="G169" s="22"/>
      <c r="H169" s="61"/>
      <c r="I169" s="22"/>
    </row>
    <row r="170" spans="1:9">
      <c r="A170" s="61" t="s">
        <v>1974</v>
      </c>
      <c r="B170" s="61"/>
      <c r="C170" s="61"/>
      <c r="D170" s="95" t="s">
        <v>2910</v>
      </c>
      <c r="E170" s="114"/>
      <c r="F170" s="114"/>
      <c r="G170" s="22"/>
      <c r="H170" s="61"/>
      <c r="I170" s="22"/>
    </row>
    <row r="171" spans="1:9">
      <c r="A171" s="61" t="s">
        <v>1975</v>
      </c>
      <c r="B171" s="61"/>
      <c r="C171" s="61"/>
      <c r="D171" s="95" t="s">
        <v>2973</v>
      </c>
      <c r="E171" s="114"/>
      <c r="F171" s="114"/>
      <c r="G171" s="22"/>
      <c r="H171" s="61"/>
      <c r="I171" s="22"/>
    </row>
    <row r="172" spans="1:9">
      <c r="A172" s="61" t="s">
        <v>1976</v>
      </c>
      <c r="B172" s="61"/>
      <c r="C172" s="61"/>
      <c r="D172" s="95" t="s">
        <v>2974</v>
      </c>
      <c r="E172" s="114"/>
      <c r="F172" s="114"/>
      <c r="G172" s="22"/>
      <c r="H172" s="61"/>
      <c r="I172" s="22"/>
    </row>
    <row r="173" spans="1:9">
      <c r="A173" s="61" t="s">
        <v>1977</v>
      </c>
      <c r="B173" s="61"/>
      <c r="C173" s="61"/>
      <c r="D173" s="95" t="s">
        <v>2911</v>
      </c>
      <c r="E173" s="114"/>
      <c r="F173" s="114"/>
      <c r="G173" s="22"/>
      <c r="H173" s="61"/>
      <c r="I173" s="22"/>
    </row>
    <row r="174" spans="1:9">
      <c r="A174" s="61" t="s">
        <v>1978</v>
      </c>
      <c r="B174" s="61"/>
      <c r="C174" s="61"/>
      <c r="D174" s="95" t="s">
        <v>2975</v>
      </c>
      <c r="E174" s="114">
        <v>-20000</v>
      </c>
      <c r="F174" s="114"/>
      <c r="G174" s="22"/>
      <c r="H174" s="61"/>
      <c r="I174" s="22"/>
    </row>
    <row r="175" spans="1:9">
      <c r="A175" s="61" t="s">
        <v>1979</v>
      </c>
      <c r="B175" s="61"/>
      <c r="C175" s="61"/>
      <c r="D175" s="95" t="s">
        <v>2976</v>
      </c>
      <c r="E175" s="114">
        <v>15000</v>
      </c>
      <c r="F175" s="114"/>
      <c r="G175" s="22"/>
      <c r="H175" s="61"/>
      <c r="I175" s="22"/>
    </row>
    <row r="176" spans="1:9">
      <c r="A176" s="61" t="s">
        <v>1980</v>
      </c>
      <c r="B176" s="61"/>
      <c r="C176" s="61"/>
      <c r="D176" s="108" t="s">
        <v>2977</v>
      </c>
      <c r="E176" s="125">
        <f>1*E146+-1*E147+1*E148+1*E149+-1*E150+1*E151+1*E152+1*E153+-1*E154+1*E155+1*E156+1*E157+1*E158+-1*E159+1*E160+-1*E161+-1*E162+1*E163+-1*E164+-1*E165+-1*E166+1*E167+-1*E168+-1*E169+-1*E170+-1*E171+1*E172+1*E173+1*E174+-1*E175</f>
        <v>-35000</v>
      </c>
      <c r="F176" s="125">
        <f>1*F146+-1*F147+1*F148+1*F149+-1*F150+1*F151+1*F152+1*F153+-1*F154+1*F155+1*F156+1*F157+1*F158+-1*F159+1*F160+-1*F161+-1*F162+1*F163+-1*F164+-1*F165+-1*F166+1*F167+-1*F168+-1*F169+-1*F170+-1*F171+1*F172+1*F173+1*F174+-1*F175</f>
        <v>0</v>
      </c>
      <c r="G176" s="22"/>
      <c r="H176" s="61"/>
      <c r="I176" s="22"/>
    </row>
    <row r="177" spans="1:9" ht="25.5">
      <c r="A177" s="61" t="s">
        <v>1981</v>
      </c>
      <c r="B177" s="61"/>
      <c r="C177" s="61"/>
      <c r="D177" s="135" t="s">
        <v>2978</v>
      </c>
      <c r="E177" s="125">
        <f>1*E100+1*E144+1*E176</f>
        <v>0</v>
      </c>
      <c r="F177" s="125">
        <f>1*F100+1*F144+1*F176</f>
        <v>0</v>
      </c>
      <c r="G177" s="22"/>
      <c r="H177" s="61"/>
      <c r="I177" s="22"/>
    </row>
    <row r="178" spans="1:9">
      <c r="A178" s="61" t="s">
        <v>1982</v>
      </c>
      <c r="B178" s="61"/>
      <c r="C178" s="61"/>
      <c r="D178" s="94" t="s">
        <v>2979</v>
      </c>
      <c r="E178" s="93"/>
      <c r="F178" s="93"/>
      <c r="G178" s="22"/>
      <c r="H178" s="61"/>
      <c r="I178" s="22"/>
    </row>
    <row r="179" spans="1:9">
      <c r="A179" s="61" t="s">
        <v>1983</v>
      </c>
      <c r="B179" s="61"/>
      <c r="C179" s="61"/>
      <c r="D179" s="95" t="s">
        <v>2980</v>
      </c>
      <c r="E179" s="114"/>
      <c r="F179" s="114"/>
      <c r="G179" s="22"/>
      <c r="H179" s="61"/>
      <c r="I179" s="22"/>
    </row>
    <row r="180" spans="1:9" ht="15.75" thickBot="1">
      <c r="A180" s="61" t="s">
        <v>1984</v>
      </c>
      <c r="B180" s="61"/>
      <c r="C180" s="61"/>
      <c r="D180" s="135" t="s">
        <v>2981</v>
      </c>
      <c r="E180" s="115">
        <f>1*E177+1*E179</f>
        <v>0</v>
      </c>
      <c r="F180" s="115">
        <f>1*F177+1*F179</f>
        <v>0</v>
      </c>
      <c r="G180" s="22"/>
      <c r="H180" s="61"/>
      <c r="I180" s="22"/>
    </row>
    <row r="181" spans="1:9" ht="15.75" thickTop="1">
      <c r="A181" s="61" t="s">
        <v>1985</v>
      </c>
      <c r="B181" s="61"/>
      <c r="C181" s="61"/>
      <c r="D181" s="136" t="s">
        <v>2982</v>
      </c>
      <c r="E181" s="137">
        <v>5948</v>
      </c>
      <c r="F181" s="137">
        <v>5948</v>
      </c>
      <c r="G181" s="22"/>
      <c r="H181" s="61"/>
      <c r="I181" s="22"/>
    </row>
    <row r="182" spans="1:9">
      <c r="A182" s="61" t="s">
        <v>1986</v>
      </c>
      <c r="B182" s="61"/>
      <c r="C182" s="61"/>
      <c r="D182" s="136" t="s">
        <v>2983</v>
      </c>
      <c r="E182" s="114">
        <v>5948</v>
      </c>
      <c r="F182" s="114">
        <v>5948</v>
      </c>
      <c r="G182" s="22"/>
      <c r="H182" s="61"/>
      <c r="I182" s="22"/>
    </row>
    <row r="183" spans="1:9">
      <c r="A183" s="61" t="s">
        <v>1987</v>
      </c>
      <c r="B183" s="61"/>
      <c r="C183" s="61"/>
      <c r="D183" s="94" t="s">
        <v>2827</v>
      </c>
      <c r="E183" s="93"/>
      <c r="F183" s="93"/>
      <c r="G183" s="22"/>
      <c r="H183" s="61"/>
      <c r="I183" s="22"/>
    </row>
    <row r="184" spans="1:9">
      <c r="A184" s="61" t="s">
        <v>1988</v>
      </c>
      <c r="B184" s="61"/>
      <c r="C184" s="61"/>
      <c r="D184" s="95" t="s">
        <v>2663</v>
      </c>
      <c r="E184" s="114"/>
      <c r="F184" s="114"/>
      <c r="G184" s="22"/>
      <c r="H184" s="61"/>
      <c r="I184" s="22"/>
    </row>
    <row r="185" spans="1:9">
      <c r="A185" s="61" t="s">
        <v>1989</v>
      </c>
      <c r="B185" s="61"/>
      <c r="C185" s="61"/>
      <c r="D185" s="95" t="s">
        <v>2821</v>
      </c>
      <c r="E185" s="114"/>
      <c r="F185" s="114"/>
      <c r="G185" s="22"/>
      <c r="H185" s="61"/>
      <c r="I185" s="22"/>
    </row>
    <row r="186" spans="1:9" ht="15.75" thickBot="1">
      <c r="A186" s="61" t="s">
        <v>1990</v>
      </c>
      <c r="B186" s="61"/>
      <c r="C186" s="61"/>
      <c r="D186" s="108" t="s">
        <v>2984</v>
      </c>
      <c r="E186" s="115">
        <f>1*E184+1*E185</f>
        <v>0</v>
      </c>
      <c r="F186" s="115">
        <f>1*F184+1*F185</f>
        <v>0</v>
      </c>
      <c r="G186" s="22"/>
      <c r="H186" s="61"/>
      <c r="I186" s="22"/>
    </row>
    <row r="187" spans="1:9" ht="15.75" hidden="1" thickTop="1">
      <c r="A187" s="61"/>
      <c r="B187" s="61"/>
      <c r="C187" s="61" t="s">
        <v>440</v>
      </c>
      <c r="D187" s="22"/>
      <c r="E187" s="22"/>
      <c r="F187" s="22"/>
      <c r="G187" s="22"/>
      <c r="H187" s="61"/>
      <c r="I187" s="22"/>
    </row>
    <row r="188" spans="1:9" ht="15.75" hidden="1" thickTop="1">
      <c r="A188" s="61"/>
      <c r="B188" s="61"/>
      <c r="C188" s="61" t="s">
        <v>460</v>
      </c>
      <c r="D188" s="61"/>
      <c r="E188" s="61"/>
      <c r="F188" s="61"/>
      <c r="G188" s="61"/>
      <c r="H188" s="61" t="s">
        <v>461</v>
      </c>
      <c r="I188" s="22"/>
    </row>
    <row r="189" spans="1:9" ht="15.75" thickTop="1">
      <c r="A189" s="22"/>
      <c r="B189" s="22"/>
      <c r="C189" s="22"/>
      <c r="D189" s="22"/>
      <c r="E189" s="22"/>
      <c r="F189" s="22"/>
      <c r="G189" s="22"/>
      <c r="H189" s="22"/>
    </row>
    <row r="190" spans="1:9">
      <c r="A190" s="22"/>
      <c r="B190" s="22"/>
      <c r="C190" s="22"/>
      <c r="D190" s="22"/>
      <c r="E190" s="22"/>
      <c r="F190" s="22"/>
      <c r="G190" s="22"/>
      <c r="H190" s="22"/>
    </row>
    <row r="191" spans="1:9" ht="24.95" hidden="1" customHeight="1">
      <c r="A191" s="61"/>
      <c r="B191" s="61"/>
      <c r="C191" s="52" t="s">
        <v>1991</v>
      </c>
      <c r="D191" s="61"/>
      <c r="E191" s="61"/>
      <c r="F191" s="61"/>
      <c r="G191" s="61"/>
      <c r="H191" s="61"/>
    </row>
    <row r="192" spans="1:9" hidden="1">
      <c r="A192" s="61"/>
      <c r="B192" s="61"/>
      <c r="C192" s="61"/>
      <c r="D192" s="61"/>
      <c r="E192" s="61"/>
      <c r="F192" s="61"/>
      <c r="G192" s="61"/>
      <c r="H192" s="61"/>
    </row>
    <row r="193" spans="1:8" hidden="1">
      <c r="A193" s="61"/>
      <c r="B193" s="61"/>
      <c r="C193" s="61"/>
      <c r="D193" s="61"/>
      <c r="E193" s="61" t="s">
        <v>1995</v>
      </c>
      <c r="F193" s="61" t="s">
        <v>1996</v>
      </c>
      <c r="G193" s="61"/>
      <c r="H193" s="61"/>
    </row>
    <row r="194" spans="1:8" hidden="1">
      <c r="A194" s="61"/>
      <c r="B194" s="61"/>
      <c r="C194" s="61" t="s">
        <v>438</v>
      </c>
      <c r="D194" s="61" t="s">
        <v>439</v>
      </c>
      <c r="E194" s="61"/>
      <c r="F194" s="61"/>
      <c r="G194" s="61" t="s">
        <v>440</v>
      </c>
      <c r="H194" s="61" t="s">
        <v>441</v>
      </c>
    </row>
    <row r="195" spans="1:8" ht="50.1" customHeight="1">
      <c r="A195" s="61"/>
      <c r="B195" s="61" t="s">
        <v>1997</v>
      </c>
      <c r="C195" s="61" t="s">
        <v>473</v>
      </c>
      <c r="D195" s="105"/>
      <c r="E195" s="62" t="s">
        <v>2633</v>
      </c>
      <c r="F195" s="62" t="s">
        <v>2634</v>
      </c>
      <c r="G195" s="22"/>
      <c r="H195" s="61"/>
    </row>
    <row r="196" spans="1:8" ht="27" customHeight="1">
      <c r="A196" s="61"/>
      <c r="B196" s="61"/>
      <c r="C196" s="61" t="s">
        <v>443</v>
      </c>
      <c r="D196" s="63"/>
      <c r="E196" s="64" t="str">
        <f>TEXT(DATE(MID(E197,7,4),MID(E197,4,2),MID(E197,1,2)),"dd/MM/yyyy")&amp;" - "&amp;TEXT(DATE(MID(E198,7,4),MID(E198,4,2),MID(E198,1,2)),"dd/MM/yyyy")</f>
        <v>01/04/2021 - 30/06/2021</v>
      </c>
      <c r="F196" s="64" t="str">
        <f>TEXT(DATE(MID(F197,7,4),MID(F197,4,2),MID(F197,1,2)),"dd/MM/yyyy")&amp;" - "&amp;TEXT(DATE(MID(F198,7,4),MID(F198,4,2),MID(F198,1,2)),"dd/MM/yyyy")</f>
        <v>01/04/2021 - 30/06/2021</v>
      </c>
      <c r="G196" s="22"/>
      <c r="H196" s="61"/>
    </row>
    <row r="197" spans="1:8" ht="20.100000000000001" hidden="1" customHeight="1">
      <c r="A197" s="61"/>
      <c r="B197" s="61"/>
      <c r="C197" s="61" t="s">
        <v>445</v>
      </c>
      <c r="D197" s="106"/>
      <c r="E197" s="65" t="str">
        <f>StartUp!$D$8</f>
        <v>01/04/2021</v>
      </c>
      <c r="F197" s="65" t="str">
        <f>StartUp!$D$8</f>
        <v>01/04/2021</v>
      </c>
      <c r="G197" s="22"/>
      <c r="H197" s="61"/>
    </row>
    <row r="198" spans="1:8" ht="20.100000000000001" hidden="1" customHeight="1">
      <c r="A198" s="61"/>
      <c r="B198" s="61"/>
      <c r="C198" s="61" t="s">
        <v>446</v>
      </c>
      <c r="D198" s="106"/>
      <c r="E198" s="65" t="str">
        <f>StartUp!$D$9</f>
        <v>30/06/2021</v>
      </c>
      <c r="F198" s="65" t="str">
        <f>StartUp!$D$9</f>
        <v>30/06/2021</v>
      </c>
      <c r="G198" s="22"/>
      <c r="H198" s="61"/>
    </row>
    <row r="199" spans="1:8">
      <c r="A199" s="61"/>
      <c r="B199" s="61"/>
      <c r="C199" s="61" t="s">
        <v>440</v>
      </c>
      <c r="D199" s="63"/>
      <c r="E199" s="22"/>
      <c r="F199" s="22"/>
      <c r="G199" s="22"/>
      <c r="H199" s="61"/>
    </row>
    <row r="200" spans="1:8">
      <c r="A200" s="61" t="s">
        <v>1992</v>
      </c>
      <c r="B200" s="61"/>
      <c r="C200" s="61"/>
      <c r="D200" s="93" t="s">
        <v>2827</v>
      </c>
      <c r="E200" s="93"/>
      <c r="F200" s="93"/>
      <c r="G200" s="22"/>
      <c r="H200" s="61"/>
    </row>
    <row r="201" spans="1:8">
      <c r="A201" s="61" t="s">
        <v>1993</v>
      </c>
      <c r="B201" s="61"/>
      <c r="C201" s="61"/>
      <c r="D201" s="94" t="s">
        <v>2828</v>
      </c>
      <c r="E201" s="93"/>
      <c r="F201" s="93"/>
      <c r="G201" s="22"/>
      <c r="H201" s="61"/>
    </row>
    <row r="202" spans="1:8">
      <c r="A202" s="61" t="s">
        <v>1994</v>
      </c>
      <c r="B202" s="61"/>
      <c r="C202" s="61"/>
      <c r="D202" s="95" t="s">
        <v>2827</v>
      </c>
      <c r="E202" s="98"/>
      <c r="F202" s="98"/>
      <c r="G202" s="22"/>
      <c r="H202" s="61"/>
    </row>
    <row r="203" spans="1:8" hidden="1">
      <c r="A203" s="61"/>
      <c r="B203" s="61"/>
      <c r="C203" s="61" t="s">
        <v>440</v>
      </c>
      <c r="D203" s="22"/>
      <c r="E203" s="22"/>
      <c r="F203" s="22"/>
      <c r="G203" s="22"/>
      <c r="H203" s="61"/>
    </row>
    <row r="204" spans="1:8" hidden="1">
      <c r="A204" s="61"/>
      <c r="B204" s="61"/>
      <c r="C204" s="61" t="s">
        <v>460</v>
      </c>
      <c r="D204" s="61"/>
      <c r="E204" s="61"/>
      <c r="F204" s="61"/>
      <c r="G204" s="61"/>
      <c r="H204" s="61" t="s">
        <v>461</v>
      </c>
    </row>
  </sheetData>
  <sheetProtection algorithmName="SHA-512" hashValue="0dg6O6WdEgXYVTH2L5sJDP+N8AotTBxWOk3wk1uxm95gceE+evzKx6MkprQlnc6vAwKcNaT4tZq405vZ/xW7ww==" saltValue="n1VlwW0kCVy3spqSI7z0Ag==" spinCount="100000" sheet="1" objects="1" scenarios="1" formatColumns="0" formatRows="0"/>
  <dataValidations count="1">
    <dataValidation type="custom" allowBlank="1" showInputMessage="1" showErrorMessage="1" error="Please enter a numeric value upto 2 decimal places only" sqref="E16:F16 E184:F186 E179:F182 E146:F177 E102:F144 E59:F100 E18:F57">
      <formula1>AND(ISNUMBER(E16),IF(ISERR(FIND(".",E16)),TRUE,IF(LEN(E16)-FIND(".",E16)&lt;=2,TRUE,FALSE)))</formula1>
    </dataValidation>
  </dataValidations>
  <pageMargins left="0.7" right="0.7" top="0.75" bottom="0.75" header="0.3" footer="0.3"/>
  <drawing r:id="rId1"/>
  <legacyDrawing r:id="rId2"/>
  <controls>
    <mc:AlternateContent xmlns:mc="http://schemas.openxmlformats.org/markup-compatibility/2006">
      <mc:Choice Requires="x14">
        <control shapeId="24649" r:id="rId3" name="LegendBtn">
          <controlPr defaultSize="0" autoLine="0" r:id="rId4">
            <anchor>
              <from>
                <xdr:col>4</xdr:col>
                <xdr:colOff>1323975</xdr:colOff>
                <xdr:row>0</xdr:row>
                <xdr:rowOff>123825</xdr:rowOff>
              </from>
              <to>
                <xdr:col>5</xdr:col>
                <xdr:colOff>438150</xdr:colOff>
                <xdr:row>0</xdr:row>
                <xdr:rowOff>762000</xdr:rowOff>
              </to>
            </anchor>
          </controlPr>
        </control>
      </mc:Choice>
      <mc:Fallback>
        <control shapeId="24649" r:id="rId3" name="LegendBtn"/>
      </mc:Fallback>
    </mc:AlternateContent>
    <mc:AlternateContent xmlns:mc="http://schemas.openxmlformats.org/markup-compatibility/2006">
      <mc:Choice Requires="x14">
        <control shapeId="24648" r:id="rId5" name="HelpBtn">
          <controlPr defaultSize="0" autoLine="0" r:id="rId6">
            <anchor>
              <from>
                <xdr:col>4</xdr:col>
                <xdr:colOff>495300</xdr:colOff>
                <xdr:row>0</xdr:row>
                <xdr:rowOff>123825</xdr:rowOff>
              </from>
              <to>
                <xdr:col>4</xdr:col>
                <xdr:colOff>1133475</xdr:colOff>
                <xdr:row>0</xdr:row>
                <xdr:rowOff>762000</xdr:rowOff>
              </to>
            </anchor>
          </controlPr>
        </control>
      </mc:Choice>
      <mc:Fallback>
        <control shapeId="24648" r:id="rId5" name="HelpBtn"/>
      </mc:Fallback>
    </mc:AlternateContent>
    <mc:AlternateContent xmlns:mc="http://schemas.openxmlformats.org/markup-compatibility/2006">
      <mc:Choice Requires="x14">
        <control shapeId="24647" r:id="rId7" name="ToolboxBtn">
          <controlPr defaultSize="0" autoLine="0" r:id="rId8">
            <anchor>
              <from>
                <xdr:col>3</xdr:col>
                <xdr:colOff>3048000</xdr:colOff>
                <xdr:row>0</xdr:row>
                <xdr:rowOff>123825</xdr:rowOff>
              </from>
              <to>
                <xdr:col>4</xdr:col>
                <xdr:colOff>304800</xdr:colOff>
                <xdr:row>0</xdr:row>
                <xdr:rowOff>762000</xdr:rowOff>
              </to>
            </anchor>
          </controlPr>
        </control>
      </mc:Choice>
      <mc:Fallback>
        <control shapeId="24647" r:id="rId7" name="ToolboxBtn"/>
      </mc:Fallback>
    </mc:AlternateContent>
    <mc:AlternateContent xmlns:mc="http://schemas.openxmlformats.org/markup-compatibility/2006">
      <mc:Choice Requires="x14">
        <control shapeId="24646" r:id="rId9" name="HomeBtn">
          <controlPr defaultSize="0" autoLine="0" r:id="rId10">
            <anchor>
              <from>
                <xdr:col>3</xdr:col>
                <xdr:colOff>2228850</xdr:colOff>
                <xdr:row>0</xdr:row>
                <xdr:rowOff>123825</xdr:rowOff>
              </from>
              <to>
                <xdr:col>3</xdr:col>
                <xdr:colOff>2857500</xdr:colOff>
                <xdr:row>0</xdr:row>
                <xdr:rowOff>762000</xdr:rowOff>
              </to>
            </anchor>
          </controlPr>
        </control>
      </mc:Choice>
      <mc:Fallback>
        <control shapeId="24646" r:id="rId9" name="HomeBtn"/>
      </mc:Fallback>
    </mc:AlternateContent>
  </control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DZ86"/>
  <sheetViews>
    <sheetView showGridLines="0" rightToLeft="1" topLeftCell="C1" workbookViewId="0">
      <pane ySplit="2" topLeftCell="A17" activePane="bottomLeft" state="frozen"/>
      <selection activeCell="C1" sqref="C1"/>
      <selection pane="bottomLeft" activeCell="C3" sqref="C3"/>
    </sheetView>
  </sheetViews>
  <sheetFormatPr defaultRowHeight="15"/>
  <cols>
    <col min="1" max="2" width="0" hidden="1" customWidth="1"/>
    <col min="3" max="3" width="3.7109375" customWidth="1"/>
    <col min="4" max="4" width="40.7109375" customWidth="1"/>
    <col min="5" max="5" width="22.7109375" hidden="1" customWidth="1"/>
    <col min="6" max="17" width="22.7109375" customWidth="1"/>
    <col min="18" max="18" width="22.7109375" hidden="1" customWidth="1"/>
    <col min="19" max="19" width="22.7109375" customWidth="1"/>
    <col min="20" max="20" width="20.7109375" customWidth="1"/>
  </cols>
  <sheetData>
    <row r="1" spans="1:130" ht="80.099999999999994" customHeight="1">
      <c r="A1" s="34" t="s">
        <v>1598</v>
      </c>
      <c r="B1" s="22"/>
      <c r="C1" s="22"/>
      <c r="D1" s="22"/>
      <c r="E1" s="22"/>
      <c r="F1" s="22"/>
      <c r="G1" s="22"/>
      <c r="H1" s="22"/>
      <c r="I1" s="22"/>
      <c r="J1" s="22"/>
      <c r="K1" s="22"/>
      <c r="L1" s="22"/>
      <c r="M1" s="22"/>
      <c r="N1" s="22"/>
      <c r="O1" s="22"/>
      <c r="P1" s="22"/>
      <c r="Q1" s="22"/>
      <c r="R1" s="22"/>
      <c r="S1" s="22"/>
      <c r="T1" s="22"/>
      <c r="U1" s="22"/>
    </row>
    <row r="2" spans="1:130" ht="24.95" customHeight="1">
      <c r="A2" s="54"/>
      <c r="B2" s="54"/>
      <c r="C2" s="54"/>
      <c r="D2" s="56" t="s">
        <v>2592</v>
      </c>
      <c r="E2" s="54"/>
      <c r="F2" s="54"/>
      <c r="G2" s="54"/>
      <c r="H2" s="54"/>
      <c r="I2" s="54"/>
      <c r="J2" s="54"/>
      <c r="K2" s="54"/>
      <c r="L2" s="54"/>
      <c r="M2" s="54"/>
      <c r="N2" s="54"/>
      <c r="O2" s="54"/>
      <c r="P2" s="54"/>
      <c r="Q2" s="54"/>
      <c r="R2" s="54"/>
      <c r="S2" s="54"/>
      <c r="T2" s="54"/>
      <c r="U2" s="54"/>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row>
    <row r="3" spans="1:130">
      <c r="A3" s="22"/>
      <c r="B3" s="22"/>
      <c r="C3" s="22"/>
      <c r="D3" s="22"/>
      <c r="E3" s="22"/>
      <c r="F3" s="22"/>
      <c r="G3" s="22"/>
      <c r="H3" s="22"/>
      <c r="I3" s="22"/>
      <c r="J3" s="22"/>
      <c r="K3" s="22"/>
      <c r="L3" s="22"/>
      <c r="M3" s="22"/>
      <c r="N3" s="22"/>
      <c r="O3" s="22"/>
      <c r="P3" s="22"/>
      <c r="Q3" s="22"/>
      <c r="R3" s="22"/>
      <c r="S3" s="22"/>
      <c r="T3" s="22"/>
      <c r="U3" s="22"/>
    </row>
    <row r="4" spans="1:130">
      <c r="A4" s="22"/>
      <c r="B4" s="22"/>
      <c r="C4" s="22"/>
      <c r="D4" s="22"/>
      <c r="E4" s="22"/>
      <c r="F4" s="22"/>
      <c r="G4" s="22"/>
      <c r="H4" s="22"/>
      <c r="I4" s="22"/>
      <c r="J4" s="22"/>
      <c r="K4" s="22"/>
      <c r="L4" s="22"/>
      <c r="M4" s="22"/>
      <c r="N4" s="22"/>
      <c r="O4" s="22"/>
      <c r="P4" s="22"/>
      <c r="Q4" s="22"/>
      <c r="R4" s="22"/>
      <c r="S4" s="22"/>
      <c r="T4" s="22"/>
      <c r="U4" s="22"/>
    </row>
    <row r="5" spans="1:130" ht="30" customHeight="1">
      <c r="A5" s="29"/>
      <c r="B5" s="29" t="b">
        <v>1</v>
      </c>
      <c r="C5" s="34" t="s">
        <v>1599</v>
      </c>
      <c r="D5" s="29"/>
      <c r="E5" s="29"/>
      <c r="F5" s="29"/>
      <c r="G5" s="29"/>
      <c r="H5" s="29"/>
      <c r="I5" s="29"/>
      <c r="J5" s="29"/>
      <c r="K5" s="29"/>
      <c r="L5" s="29"/>
      <c r="M5" s="29"/>
      <c r="N5" s="29"/>
      <c r="O5" s="29"/>
      <c r="P5" s="29"/>
      <c r="Q5" s="29"/>
      <c r="R5" s="29"/>
      <c r="S5" s="29"/>
      <c r="T5" s="29"/>
      <c r="U5" s="29"/>
    </row>
    <row r="6" spans="1:130" hidden="1">
      <c r="A6" s="29"/>
      <c r="B6" s="29"/>
      <c r="C6" s="29"/>
      <c r="D6" s="29"/>
      <c r="E6" s="29"/>
      <c r="F6" s="29"/>
      <c r="G6" s="29"/>
      <c r="H6" s="29"/>
      <c r="I6" s="29"/>
      <c r="J6" s="29"/>
      <c r="K6" s="29"/>
      <c r="L6" s="29"/>
      <c r="M6" s="29"/>
      <c r="N6" s="29"/>
      <c r="O6" s="29"/>
      <c r="P6" s="29"/>
      <c r="Q6" s="29"/>
      <c r="R6" s="29"/>
      <c r="S6" s="29"/>
      <c r="T6" s="29"/>
      <c r="U6" s="29"/>
    </row>
    <row r="7" spans="1:130" hidden="1">
      <c r="A7" s="29"/>
      <c r="B7" s="29"/>
      <c r="C7" s="29"/>
      <c r="D7" s="29"/>
      <c r="E7" s="29" t="s">
        <v>809</v>
      </c>
      <c r="F7" s="29" t="s">
        <v>810</v>
      </c>
      <c r="G7" s="29" t="s">
        <v>811</v>
      </c>
      <c r="H7" s="29" t="s">
        <v>812</v>
      </c>
      <c r="I7" s="29" t="s">
        <v>813</v>
      </c>
      <c r="J7" s="29" t="s">
        <v>814</v>
      </c>
      <c r="K7" s="29" t="s">
        <v>815</v>
      </c>
      <c r="L7" s="29" t="s">
        <v>816</v>
      </c>
      <c r="M7" s="29" t="s">
        <v>817</v>
      </c>
      <c r="N7" s="29" t="s">
        <v>818</v>
      </c>
      <c r="O7" s="29" t="s">
        <v>819</v>
      </c>
      <c r="P7" s="29" t="s">
        <v>820</v>
      </c>
      <c r="Q7" s="29" t="s">
        <v>821</v>
      </c>
      <c r="R7" s="29" t="s">
        <v>822</v>
      </c>
      <c r="S7" s="29"/>
      <c r="T7" s="29"/>
      <c r="U7" s="29"/>
    </row>
    <row r="8" spans="1:130">
      <c r="A8" s="29"/>
      <c r="B8" s="29"/>
      <c r="C8" s="29" t="s">
        <v>438</v>
      </c>
      <c r="D8" s="29" t="s">
        <v>439</v>
      </c>
      <c r="E8" s="29"/>
      <c r="F8" s="29"/>
      <c r="G8" s="29"/>
      <c r="H8" s="29"/>
      <c r="I8" s="29"/>
      <c r="J8" s="29"/>
      <c r="K8" s="29"/>
      <c r="L8" s="29"/>
      <c r="M8" s="29"/>
      <c r="N8" s="29"/>
      <c r="O8" s="29"/>
      <c r="P8" s="29"/>
      <c r="Q8" s="29"/>
      <c r="R8" s="29"/>
      <c r="S8" s="29"/>
      <c r="T8" s="29" t="s">
        <v>440</v>
      </c>
      <c r="U8" s="29" t="s">
        <v>441</v>
      </c>
    </row>
    <row r="9" spans="1:130" ht="25.5">
      <c r="A9" s="29"/>
      <c r="B9" s="29"/>
      <c r="C9" s="29" t="s">
        <v>442</v>
      </c>
      <c r="D9" s="24" t="s">
        <v>3012</v>
      </c>
      <c r="E9" s="73" t="s">
        <v>3009</v>
      </c>
      <c r="F9" s="73" t="s">
        <v>2695</v>
      </c>
      <c r="G9" s="73" t="s">
        <v>2696</v>
      </c>
      <c r="H9" s="73" t="s">
        <v>2697</v>
      </c>
      <c r="I9" s="73" t="s">
        <v>2698</v>
      </c>
      <c r="J9" s="73" t="s">
        <v>2699</v>
      </c>
      <c r="K9" s="73" t="s">
        <v>2700</v>
      </c>
      <c r="L9" s="73" t="s">
        <v>2701</v>
      </c>
      <c r="M9" s="73" t="s">
        <v>2702</v>
      </c>
      <c r="N9" s="73" t="s">
        <v>3010</v>
      </c>
      <c r="O9" s="73" t="s">
        <v>2704</v>
      </c>
      <c r="P9" s="73" t="s">
        <v>2705</v>
      </c>
      <c r="Q9" s="73" t="s">
        <v>2706</v>
      </c>
      <c r="R9" s="73" t="s">
        <v>2708</v>
      </c>
      <c r="S9" s="73" t="s">
        <v>3011</v>
      </c>
      <c r="T9" s="22"/>
      <c r="U9" s="29"/>
    </row>
    <row r="10" spans="1:130" ht="24.95" customHeight="1">
      <c r="A10" s="30"/>
      <c r="B10" s="30"/>
      <c r="C10" s="30" t="s">
        <v>443</v>
      </c>
      <c r="D10" s="24"/>
      <c r="E10" s="26" t="str">
        <f t="shared" ref="E10:S10" si="0">TEXT(DATE(MID(E12,7,4),MID(E12,4,2),MID(E12,1,2)),"dd/MM/yyyy")&amp;" - "&amp;TEXT(DATE(MID(E13,7,4),MID(E13,4,2),MID(E13,1,2)),"dd/MM/yyyy")</f>
        <v>01/01/2021 - 30/06/2021</v>
      </c>
      <c r="F10" s="26" t="str">
        <f t="shared" si="0"/>
        <v>01/01/2021 - 30/06/2021</v>
      </c>
      <c r="G10" s="26" t="str">
        <f t="shared" si="0"/>
        <v>01/01/2021 - 30/06/2021</v>
      </c>
      <c r="H10" s="26" t="str">
        <f t="shared" si="0"/>
        <v>01/01/2021 - 30/06/2021</v>
      </c>
      <c r="I10" s="26" t="str">
        <f t="shared" si="0"/>
        <v>01/01/2021 - 30/06/2021</v>
      </c>
      <c r="J10" s="26" t="str">
        <f t="shared" si="0"/>
        <v>01/01/2021 - 30/06/2021</v>
      </c>
      <c r="K10" s="26" t="str">
        <f t="shared" si="0"/>
        <v>01/01/2021 - 30/06/2021</v>
      </c>
      <c r="L10" s="26" t="str">
        <f t="shared" si="0"/>
        <v>01/01/2021 - 30/06/2021</v>
      </c>
      <c r="M10" s="26" t="str">
        <f t="shared" si="0"/>
        <v>01/01/2021 - 30/06/2021</v>
      </c>
      <c r="N10" s="26" t="str">
        <f t="shared" si="0"/>
        <v>01/01/2021 - 30/06/2021</v>
      </c>
      <c r="O10" s="26" t="str">
        <f t="shared" si="0"/>
        <v>01/01/2021 - 30/06/2021</v>
      </c>
      <c r="P10" s="26" t="str">
        <f t="shared" si="0"/>
        <v>01/01/2021 - 30/06/2021</v>
      </c>
      <c r="Q10" s="26" t="str">
        <f t="shared" si="0"/>
        <v>01/01/2021 - 30/06/2021</v>
      </c>
      <c r="R10" s="26" t="str">
        <f t="shared" si="0"/>
        <v>01/01/2021 - 30/06/2021</v>
      </c>
      <c r="S10" s="26" t="str">
        <f t="shared" si="0"/>
        <v>01/01/2021 - 30/06/2021</v>
      </c>
      <c r="T10" s="31"/>
      <c r="U10" s="30"/>
    </row>
    <row r="11" spans="1:130" ht="24.95" customHeight="1">
      <c r="A11" s="30"/>
      <c r="B11" s="30"/>
      <c r="C11" s="30" t="s">
        <v>444</v>
      </c>
      <c r="D11" s="24"/>
      <c r="E11" s="26" t="str">
        <f>StartUp!$E$8</f>
        <v>JOD</v>
      </c>
      <c r="F11" s="26" t="str">
        <f>StartUp!$E$8</f>
        <v>JOD</v>
      </c>
      <c r="G11" s="26" t="str">
        <f>StartUp!$E$8</f>
        <v>JOD</v>
      </c>
      <c r="H11" s="26" t="str">
        <f>StartUp!$E$8</f>
        <v>JOD</v>
      </c>
      <c r="I11" s="26" t="str">
        <f>StartUp!$E$8</f>
        <v>JOD</v>
      </c>
      <c r="J11" s="26" t="str">
        <f>StartUp!$E$8</f>
        <v>JOD</v>
      </c>
      <c r="K11" s="26" t="str">
        <f>StartUp!$E$8</f>
        <v>JOD</v>
      </c>
      <c r="L11" s="26" t="str">
        <f>StartUp!$E$8</f>
        <v>JOD</v>
      </c>
      <c r="M11" s="26" t="str">
        <f>StartUp!$E$8</f>
        <v>JOD</v>
      </c>
      <c r="N11" s="26" t="str">
        <f>StartUp!$E$8</f>
        <v>JOD</v>
      </c>
      <c r="O11" s="26" t="str">
        <f>StartUp!$E$8</f>
        <v>JOD</v>
      </c>
      <c r="P11" s="26" t="str">
        <f>StartUp!$E$8</f>
        <v>JOD</v>
      </c>
      <c r="Q11" s="26" t="str">
        <f>StartUp!$E$8</f>
        <v>JOD</v>
      </c>
      <c r="R11" s="26" t="str">
        <f>StartUp!$E$8</f>
        <v>JOD</v>
      </c>
      <c r="S11" s="26" t="str">
        <f>StartUp!$E$8</f>
        <v>JOD</v>
      </c>
      <c r="T11" s="31"/>
      <c r="U11" s="30"/>
    </row>
    <row r="12" spans="1:130" ht="24.95" hidden="1" customHeight="1">
      <c r="A12" s="30"/>
      <c r="B12" s="30"/>
      <c r="C12" s="30" t="s">
        <v>445</v>
      </c>
      <c r="D12" s="27"/>
      <c r="E12" s="28" t="s">
        <v>2582</v>
      </c>
      <c r="F12" s="28" t="s">
        <v>2582</v>
      </c>
      <c r="G12" s="28" t="s">
        <v>2582</v>
      </c>
      <c r="H12" s="28" t="s">
        <v>2582</v>
      </c>
      <c r="I12" s="28" t="s">
        <v>2582</v>
      </c>
      <c r="J12" s="28" t="s">
        <v>2582</v>
      </c>
      <c r="K12" s="28" t="s">
        <v>2582</v>
      </c>
      <c r="L12" s="28" t="s">
        <v>2582</v>
      </c>
      <c r="M12" s="28" t="s">
        <v>2582</v>
      </c>
      <c r="N12" s="28" t="s">
        <v>2582</v>
      </c>
      <c r="O12" s="28" t="s">
        <v>2582</v>
      </c>
      <c r="P12" s="28" t="s">
        <v>2582</v>
      </c>
      <c r="Q12" s="28" t="s">
        <v>2582</v>
      </c>
      <c r="R12" s="28" t="s">
        <v>2582</v>
      </c>
      <c r="S12" s="28" t="s">
        <v>2582</v>
      </c>
      <c r="T12" s="31"/>
      <c r="U12" s="30"/>
    </row>
    <row r="13" spans="1:130" ht="24.95" hidden="1" customHeight="1">
      <c r="A13" s="30"/>
      <c r="B13" s="30"/>
      <c r="C13" s="30" t="s">
        <v>446</v>
      </c>
      <c r="D13" s="27"/>
      <c r="E13" s="28" t="s">
        <v>2541</v>
      </c>
      <c r="F13" s="28" t="s">
        <v>2541</v>
      </c>
      <c r="G13" s="28" t="s">
        <v>2541</v>
      </c>
      <c r="H13" s="28" t="s">
        <v>2541</v>
      </c>
      <c r="I13" s="28" t="s">
        <v>2541</v>
      </c>
      <c r="J13" s="28" t="s">
        <v>2541</v>
      </c>
      <c r="K13" s="28" t="s">
        <v>2541</v>
      </c>
      <c r="L13" s="28" t="s">
        <v>2541</v>
      </c>
      <c r="M13" s="28" t="s">
        <v>2541</v>
      </c>
      <c r="N13" s="28" t="s">
        <v>2541</v>
      </c>
      <c r="O13" s="28" t="s">
        <v>2541</v>
      </c>
      <c r="P13" s="28" t="s">
        <v>2541</v>
      </c>
      <c r="Q13" s="28" t="s">
        <v>2541</v>
      </c>
      <c r="R13" s="28" t="s">
        <v>2541</v>
      </c>
      <c r="S13" s="28" t="s">
        <v>2541</v>
      </c>
      <c r="T13" s="31"/>
      <c r="U13" s="30"/>
    </row>
    <row r="14" spans="1:130">
      <c r="A14" s="29"/>
      <c r="B14" s="29"/>
      <c r="C14" s="29" t="s">
        <v>440</v>
      </c>
      <c r="D14" s="76"/>
      <c r="E14" s="22"/>
      <c r="F14" s="22"/>
      <c r="G14" s="22"/>
      <c r="H14" s="22"/>
      <c r="I14" s="22"/>
      <c r="J14" s="22"/>
      <c r="K14" s="22"/>
      <c r="L14" s="22"/>
      <c r="M14" s="22"/>
      <c r="N14" s="22"/>
      <c r="O14" s="22"/>
      <c r="P14" s="22"/>
      <c r="Q14" s="22"/>
      <c r="R14" s="22"/>
      <c r="S14" s="22"/>
      <c r="T14" s="22"/>
      <c r="U14" s="29"/>
    </row>
    <row r="15" spans="1:130">
      <c r="A15" s="29"/>
      <c r="B15" s="29"/>
      <c r="C15" s="29"/>
      <c r="D15" s="82" t="s">
        <v>2985</v>
      </c>
      <c r="E15" s="143"/>
      <c r="F15" s="87"/>
      <c r="G15" s="87"/>
      <c r="H15" s="87"/>
      <c r="I15" s="87"/>
      <c r="J15" s="87"/>
      <c r="K15" s="87"/>
      <c r="L15" s="87"/>
      <c r="M15" s="87"/>
      <c r="N15" s="87"/>
      <c r="O15" s="87"/>
      <c r="P15" s="87"/>
      <c r="Q15" s="87"/>
      <c r="R15" s="143"/>
      <c r="S15" s="87"/>
      <c r="T15" s="22"/>
      <c r="U15" s="29"/>
    </row>
    <row r="16" spans="1:130">
      <c r="A16" s="29" t="s">
        <v>823</v>
      </c>
      <c r="B16" s="29"/>
      <c r="C16" s="29"/>
      <c r="D16" s="138" t="s">
        <v>2986</v>
      </c>
      <c r="E16" s="144">
        <f>F16+G16+H16+I16+J16+K16+L16+M16+N16-O16+P16+Q16</f>
        <v>2741432</v>
      </c>
      <c r="F16" s="145">
        <v>2810000</v>
      </c>
      <c r="G16" s="146"/>
      <c r="H16" s="146">
        <v>3617</v>
      </c>
      <c r="I16" s="146"/>
      <c r="J16" s="146">
        <v>-72185</v>
      </c>
      <c r="K16" s="146"/>
      <c r="L16" s="146"/>
      <c r="M16" s="146"/>
      <c r="N16" s="146"/>
      <c r="O16" s="146"/>
      <c r="P16" s="146"/>
      <c r="Q16" s="147"/>
      <c r="R16" s="148"/>
      <c r="S16" s="149">
        <f>+F16+G16+H16+I16+J16+K16+L16+M16+N16-O16+P16+Q16+R16</f>
        <v>2741432</v>
      </c>
      <c r="T16" s="22"/>
      <c r="U16" s="29"/>
    </row>
    <row r="17" spans="1:21">
      <c r="A17" s="29"/>
      <c r="B17" s="29"/>
      <c r="C17" s="29"/>
      <c r="D17" s="139" t="s">
        <v>2987</v>
      </c>
      <c r="E17" s="150"/>
      <c r="F17" s="87"/>
      <c r="G17" s="87"/>
      <c r="H17" s="87"/>
      <c r="I17" s="87"/>
      <c r="J17" s="87"/>
      <c r="K17" s="87"/>
      <c r="L17" s="87"/>
      <c r="M17" s="87"/>
      <c r="N17" s="87"/>
      <c r="O17" s="87"/>
      <c r="P17" s="87"/>
      <c r="Q17" s="87"/>
      <c r="R17" s="150"/>
      <c r="S17" s="87"/>
      <c r="T17" s="22"/>
      <c r="U17" s="29"/>
    </row>
    <row r="18" spans="1:21">
      <c r="A18" s="29"/>
      <c r="B18" s="29"/>
      <c r="C18" s="29"/>
      <c r="D18" s="140" t="s">
        <v>2988</v>
      </c>
      <c r="E18" s="87"/>
      <c r="F18" s="87"/>
      <c r="G18" s="87"/>
      <c r="H18" s="87"/>
      <c r="I18" s="87"/>
      <c r="J18" s="87"/>
      <c r="K18" s="87"/>
      <c r="L18" s="87"/>
      <c r="M18" s="87"/>
      <c r="N18" s="87"/>
      <c r="O18" s="87"/>
      <c r="P18" s="87"/>
      <c r="Q18" s="87"/>
      <c r="R18" s="87"/>
      <c r="S18" s="87"/>
      <c r="T18" s="22"/>
      <c r="U18" s="29"/>
    </row>
    <row r="19" spans="1:21">
      <c r="A19" s="29" t="s">
        <v>824</v>
      </c>
      <c r="B19" s="29"/>
      <c r="C19" s="29"/>
      <c r="D19" s="141" t="s">
        <v>2770</v>
      </c>
      <c r="E19" s="151">
        <f t="shared" ref="E19:E42" si="1">F19+G19+H19+I19+J19+K19+L19+M19+N19-O19+P19+Q19</f>
        <v>-29966</v>
      </c>
      <c r="F19" s="146"/>
      <c r="G19" s="146"/>
      <c r="H19" s="146"/>
      <c r="I19" s="146"/>
      <c r="J19" s="146">
        <v>-29966</v>
      </c>
      <c r="K19" s="146"/>
      <c r="L19" s="146"/>
      <c r="M19" s="146"/>
      <c r="N19" s="146"/>
      <c r="O19" s="146"/>
      <c r="P19" s="146"/>
      <c r="Q19" s="146"/>
      <c r="R19" s="146"/>
      <c r="S19" s="151">
        <f t="shared" ref="S19:S42" si="2">+F19+G19+H19+I19+J19+K19+L19+M19+N19-O19+P19+Q19+R19</f>
        <v>-29966</v>
      </c>
      <c r="T19" s="22"/>
      <c r="U19" s="29"/>
    </row>
    <row r="20" spans="1:21">
      <c r="A20" s="29" t="s">
        <v>825</v>
      </c>
      <c r="B20" s="29"/>
      <c r="C20" s="29"/>
      <c r="D20" s="141" t="s">
        <v>2989</v>
      </c>
      <c r="E20" s="151">
        <f t="shared" si="1"/>
        <v>0</v>
      </c>
      <c r="F20" s="146"/>
      <c r="G20" s="146"/>
      <c r="H20" s="146"/>
      <c r="I20" s="146"/>
      <c r="J20" s="146"/>
      <c r="K20" s="146"/>
      <c r="L20" s="146"/>
      <c r="M20" s="146"/>
      <c r="N20" s="146"/>
      <c r="O20" s="146"/>
      <c r="P20" s="146"/>
      <c r="Q20" s="146"/>
      <c r="R20" s="146"/>
      <c r="S20" s="151">
        <f t="shared" si="2"/>
        <v>0</v>
      </c>
      <c r="T20" s="22"/>
      <c r="U20" s="29"/>
    </row>
    <row r="21" spans="1:21">
      <c r="A21" s="29" t="s">
        <v>826</v>
      </c>
      <c r="B21" s="29"/>
      <c r="C21" s="29"/>
      <c r="D21" s="141" t="s">
        <v>2823</v>
      </c>
      <c r="E21" s="151">
        <f t="shared" si="1"/>
        <v>-29966</v>
      </c>
      <c r="F21" s="151">
        <f t="shared" ref="F21:R21" si="3">1*F19+1*F20</f>
        <v>0</v>
      </c>
      <c r="G21" s="151">
        <f t="shared" si="3"/>
        <v>0</v>
      </c>
      <c r="H21" s="151">
        <f t="shared" si="3"/>
        <v>0</v>
      </c>
      <c r="I21" s="151">
        <f t="shared" si="3"/>
        <v>0</v>
      </c>
      <c r="J21" s="151">
        <f t="shared" si="3"/>
        <v>-29966</v>
      </c>
      <c r="K21" s="151">
        <f t="shared" si="3"/>
        <v>0</v>
      </c>
      <c r="L21" s="151">
        <f t="shared" si="3"/>
        <v>0</v>
      </c>
      <c r="M21" s="151">
        <f t="shared" si="3"/>
        <v>0</v>
      </c>
      <c r="N21" s="151">
        <f t="shared" si="3"/>
        <v>0</v>
      </c>
      <c r="O21" s="151">
        <f t="shared" si="3"/>
        <v>0</v>
      </c>
      <c r="P21" s="151">
        <f t="shared" si="3"/>
        <v>0</v>
      </c>
      <c r="Q21" s="151">
        <f t="shared" si="3"/>
        <v>0</v>
      </c>
      <c r="R21" s="151">
        <f t="shared" si="3"/>
        <v>0</v>
      </c>
      <c r="S21" s="151">
        <f t="shared" si="2"/>
        <v>-29966</v>
      </c>
      <c r="T21" s="22"/>
      <c r="U21" s="29"/>
    </row>
    <row r="22" spans="1:21">
      <c r="A22" s="29" t="s">
        <v>827</v>
      </c>
      <c r="B22" s="29"/>
      <c r="C22" s="29"/>
      <c r="D22" s="141" t="s">
        <v>2990</v>
      </c>
      <c r="E22" s="151">
        <f t="shared" si="1"/>
        <v>0</v>
      </c>
      <c r="F22" s="146"/>
      <c r="G22" s="146"/>
      <c r="H22" s="146"/>
      <c r="I22" s="146"/>
      <c r="J22" s="146"/>
      <c r="K22" s="146"/>
      <c r="L22" s="146"/>
      <c r="M22" s="146"/>
      <c r="N22" s="146"/>
      <c r="O22" s="146"/>
      <c r="P22" s="146"/>
      <c r="Q22" s="146"/>
      <c r="R22" s="146"/>
      <c r="S22" s="151">
        <f t="shared" si="2"/>
        <v>0</v>
      </c>
      <c r="T22" s="22"/>
      <c r="U22" s="29"/>
    </row>
    <row r="23" spans="1:21">
      <c r="A23" s="29" t="s">
        <v>828</v>
      </c>
      <c r="B23" s="29"/>
      <c r="C23" s="29"/>
      <c r="D23" s="141" t="s">
        <v>2991</v>
      </c>
      <c r="E23" s="151">
        <f t="shared" si="1"/>
        <v>0</v>
      </c>
      <c r="F23" s="146"/>
      <c r="G23" s="146"/>
      <c r="H23" s="146"/>
      <c r="I23" s="146"/>
      <c r="J23" s="146"/>
      <c r="K23" s="146"/>
      <c r="L23" s="146"/>
      <c r="M23" s="146"/>
      <c r="N23" s="146"/>
      <c r="O23" s="146"/>
      <c r="P23" s="146"/>
      <c r="Q23" s="146"/>
      <c r="R23" s="146"/>
      <c r="S23" s="151">
        <f t="shared" si="2"/>
        <v>0</v>
      </c>
      <c r="T23" s="22"/>
      <c r="U23" s="29"/>
    </row>
    <row r="24" spans="1:21">
      <c r="A24" s="46" t="s">
        <v>829</v>
      </c>
      <c r="B24" s="29"/>
      <c r="C24" s="29"/>
      <c r="D24" s="142" t="s">
        <v>2992</v>
      </c>
      <c r="E24" s="151">
        <f t="shared" si="1"/>
        <v>0</v>
      </c>
      <c r="F24" s="146"/>
      <c r="G24" s="146"/>
      <c r="H24" s="146"/>
      <c r="I24" s="146"/>
      <c r="J24" s="146"/>
      <c r="K24" s="146"/>
      <c r="L24" s="146"/>
      <c r="M24" s="146"/>
      <c r="N24" s="146"/>
      <c r="O24" s="146"/>
      <c r="P24" s="146"/>
      <c r="Q24" s="146"/>
      <c r="R24" s="146"/>
      <c r="S24" s="151">
        <f t="shared" si="2"/>
        <v>0</v>
      </c>
      <c r="T24" s="22"/>
      <c r="U24" s="29"/>
    </row>
    <row r="25" spans="1:21">
      <c r="A25" s="29" t="s">
        <v>830</v>
      </c>
      <c r="B25" s="29"/>
      <c r="C25" s="29"/>
      <c r="D25" s="142" t="s">
        <v>2993</v>
      </c>
      <c r="E25" s="151">
        <f t="shared" si="1"/>
        <v>0</v>
      </c>
      <c r="F25" s="146"/>
      <c r="G25" s="146"/>
      <c r="H25" s="146"/>
      <c r="I25" s="146"/>
      <c r="J25" s="146"/>
      <c r="K25" s="146"/>
      <c r="L25" s="146"/>
      <c r="M25" s="146"/>
      <c r="N25" s="146"/>
      <c r="O25" s="146"/>
      <c r="P25" s="146"/>
      <c r="Q25" s="146"/>
      <c r="R25" s="146"/>
      <c r="S25" s="151">
        <f t="shared" si="2"/>
        <v>0</v>
      </c>
      <c r="T25" s="22"/>
      <c r="U25" s="29"/>
    </row>
    <row r="26" spans="1:21">
      <c r="A26" s="29" t="s">
        <v>831</v>
      </c>
      <c r="B26" s="29"/>
      <c r="C26" s="29"/>
      <c r="D26" s="142" t="s">
        <v>2994</v>
      </c>
      <c r="E26" s="151">
        <f t="shared" si="1"/>
        <v>0</v>
      </c>
      <c r="F26" s="146"/>
      <c r="G26" s="146"/>
      <c r="H26" s="146"/>
      <c r="I26" s="146"/>
      <c r="J26" s="146"/>
      <c r="K26" s="146"/>
      <c r="L26" s="146"/>
      <c r="M26" s="146"/>
      <c r="N26" s="146"/>
      <c r="O26" s="146"/>
      <c r="P26" s="146"/>
      <c r="Q26" s="146"/>
      <c r="R26" s="146"/>
      <c r="S26" s="151">
        <f t="shared" si="2"/>
        <v>0</v>
      </c>
      <c r="T26" s="22"/>
      <c r="U26" s="29"/>
    </row>
    <row r="27" spans="1:21">
      <c r="A27" s="29" t="s">
        <v>832</v>
      </c>
      <c r="B27" s="29"/>
      <c r="C27" s="29"/>
      <c r="D27" s="142" t="s">
        <v>2906</v>
      </c>
      <c r="E27" s="151">
        <f t="shared" si="1"/>
        <v>0</v>
      </c>
      <c r="F27" s="146"/>
      <c r="G27" s="146"/>
      <c r="H27" s="146"/>
      <c r="I27" s="146"/>
      <c r="J27" s="146"/>
      <c r="K27" s="146"/>
      <c r="L27" s="146"/>
      <c r="M27" s="146"/>
      <c r="N27" s="146"/>
      <c r="O27" s="146"/>
      <c r="P27" s="146"/>
      <c r="Q27" s="146"/>
      <c r="R27" s="146"/>
      <c r="S27" s="151">
        <f t="shared" si="2"/>
        <v>0</v>
      </c>
      <c r="T27" s="22"/>
      <c r="U27" s="29"/>
    </row>
    <row r="28" spans="1:21">
      <c r="A28" s="29" t="s">
        <v>833</v>
      </c>
      <c r="B28" s="29"/>
      <c r="C28" s="29"/>
      <c r="D28" s="142" t="s">
        <v>2995</v>
      </c>
      <c r="E28" s="151">
        <f t="shared" si="1"/>
        <v>0</v>
      </c>
      <c r="F28" s="146"/>
      <c r="G28" s="146"/>
      <c r="H28" s="146"/>
      <c r="I28" s="146"/>
      <c r="J28" s="146"/>
      <c r="K28" s="146"/>
      <c r="L28" s="146"/>
      <c r="M28" s="146"/>
      <c r="N28" s="146"/>
      <c r="O28" s="146"/>
      <c r="P28" s="146"/>
      <c r="Q28" s="146"/>
      <c r="R28" s="146"/>
      <c r="S28" s="151">
        <f t="shared" si="2"/>
        <v>0</v>
      </c>
      <c r="T28" s="22"/>
      <c r="U28" s="29"/>
    </row>
    <row r="29" spans="1:21">
      <c r="A29" s="29" t="s">
        <v>834</v>
      </c>
      <c r="B29" s="29"/>
      <c r="C29" s="29"/>
      <c r="D29" s="142" t="s">
        <v>2996</v>
      </c>
      <c r="E29" s="151">
        <f t="shared" si="1"/>
        <v>0</v>
      </c>
      <c r="F29" s="146"/>
      <c r="G29" s="146"/>
      <c r="H29" s="146"/>
      <c r="I29" s="146"/>
      <c r="J29" s="146"/>
      <c r="K29" s="146"/>
      <c r="L29" s="146"/>
      <c r="M29" s="146"/>
      <c r="N29" s="146"/>
      <c r="O29" s="146"/>
      <c r="P29" s="146"/>
      <c r="Q29" s="146"/>
      <c r="R29" s="146"/>
      <c r="S29" s="151">
        <f t="shared" si="2"/>
        <v>0</v>
      </c>
      <c r="T29" s="22"/>
      <c r="U29" s="29"/>
    </row>
    <row r="30" spans="1:21" ht="25.5">
      <c r="A30" s="29" t="s">
        <v>835</v>
      </c>
      <c r="B30" s="29"/>
      <c r="C30" s="29"/>
      <c r="D30" s="142" t="s">
        <v>2997</v>
      </c>
      <c r="E30" s="151">
        <f t="shared" si="1"/>
        <v>0</v>
      </c>
      <c r="F30" s="146"/>
      <c r="G30" s="146"/>
      <c r="H30" s="146"/>
      <c r="I30" s="146"/>
      <c r="J30" s="146"/>
      <c r="K30" s="146"/>
      <c r="L30" s="146"/>
      <c r="M30" s="146"/>
      <c r="N30" s="146"/>
      <c r="O30" s="146"/>
      <c r="P30" s="146"/>
      <c r="Q30" s="146"/>
      <c r="R30" s="146"/>
      <c r="S30" s="151">
        <f t="shared" si="2"/>
        <v>0</v>
      </c>
      <c r="T30" s="22"/>
      <c r="U30" s="29"/>
    </row>
    <row r="31" spans="1:21" ht="25.5">
      <c r="A31" s="29" t="s">
        <v>836</v>
      </c>
      <c r="B31" s="29"/>
      <c r="C31" s="29"/>
      <c r="D31" s="142" t="s">
        <v>2998</v>
      </c>
      <c r="E31" s="151">
        <f t="shared" si="1"/>
        <v>0</v>
      </c>
      <c r="F31" s="146"/>
      <c r="G31" s="146"/>
      <c r="H31" s="146"/>
      <c r="I31" s="146"/>
      <c r="J31" s="146"/>
      <c r="K31" s="146"/>
      <c r="L31" s="146"/>
      <c r="M31" s="146"/>
      <c r="N31" s="146"/>
      <c r="O31" s="146"/>
      <c r="P31" s="146"/>
      <c r="Q31" s="146"/>
      <c r="R31" s="146"/>
      <c r="S31" s="151">
        <f t="shared" si="2"/>
        <v>0</v>
      </c>
      <c r="T31" s="22"/>
      <c r="U31" s="29"/>
    </row>
    <row r="32" spans="1:21">
      <c r="A32" s="29" t="s">
        <v>837</v>
      </c>
      <c r="B32" s="29"/>
      <c r="C32" s="29"/>
      <c r="D32" s="142" t="s">
        <v>2999</v>
      </c>
      <c r="E32" s="151">
        <f t="shared" si="1"/>
        <v>0</v>
      </c>
      <c r="F32" s="146"/>
      <c r="G32" s="146"/>
      <c r="H32" s="146"/>
      <c r="I32" s="146"/>
      <c r="J32" s="146"/>
      <c r="K32" s="146"/>
      <c r="L32" s="146"/>
      <c r="M32" s="146"/>
      <c r="N32" s="146"/>
      <c r="O32" s="146"/>
      <c r="P32" s="146"/>
      <c r="Q32" s="146"/>
      <c r="R32" s="146"/>
      <c r="S32" s="151">
        <f t="shared" si="2"/>
        <v>0</v>
      </c>
      <c r="T32" s="22"/>
      <c r="U32" s="29"/>
    </row>
    <row r="33" spans="1:21" ht="25.5">
      <c r="A33" s="29" t="s">
        <v>838</v>
      </c>
      <c r="B33" s="29"/>
      <c r="C33" s="29"/>
      <c r="D33" s="142" t="s">
        <v>3000</v>
      </c>
      <c r="E33" s="151">
        <f t="shared" si="1"/>
        <v>0</v>
      </c>
      <c r="F33" s="146"/>
      <c r="G33" s="146"/>
      <c r="H33" s="146"/>
      <c r="I33" s="146"/>
      <c r="J33" s="146"/>
      <c r="K33" s="146"/>
      <c r="L33" s="146"/>
      <c r="M33" s="146"/>
      <c r="N33" s="146"/>
      <c r="O33" s="146"/>
      <c r="P33" s="146"/>
      <c r="Q33" s="146"/>
      <c r="R33" s="146"/>
      <c r="S33" s="151">
        <f t="shared" si="2"/>
        <v>0</v>
      </c>
      <c r="T33" s="22"/>
      <c r="U33" s="29"/>
    </row>
    <row r="34" spans="1:21" ht="38.25">
      <c r="A34" s="29" t="s">
        <v>839</v>
      </c>
      <c r="B34" s="29"/>
      <c r="C34" s="29"/>
      <c r="D34" s="142" t="s">
        <v>3001</v>
      </c>
      <c r="E34" s="151">
        <f t="shared" si="1"/>
        <v>0</v>
      </c>
      <c r="F34" s="146"/>
      <c r="G34" s="146"/>
      <c r="H34" s="146"/>
      <c r="I34" s="146"/>
      <c r="J34" s="146"/>
      <c r="K34" s="146"/>
      <c r="L34" s="146"/>
      <c r="M34" s="146"/>
      <c r="N34" s="146"/>
      <c r="O34" s="146"/>
      <c r="P34" s="146"/>
      <c r="Q34" s="146"/>
      <c r="R34" s="146"/>
      <c r="S34" s="151">
        <f t="shared" si="2"/>
        <v>0</v>
      </c>
      <c r="T34" s="22"/>
      <c r="U34" s="29"/>
    </row>
    <row r="35" spans="1:21" ht="25.5">
      <c r="A35" s="29" t="s">
        <v>840</v>
      </c>
      <c r="B35" s="29"/>
      <c r="C35" s="29"/>
      <c r="D35" s="142" t="s">
        <v>3002</v>
      </c>
      <c r="E35" s="151">
        <f t="shared" si="1"/>
        <v>0</v>
      </c>
      <c r="F35" s="146"/>
      <c r="G35" s="146"/>
      <c r="H35" s="146"/>
      <c r="I35" s="146"/>
      <c r="J35" s="146"/>
      <c r="K35" s="146"/>
      <c r="L35" s="146"/>
      <c r="M35" s="146"/>
      <c r="N35" s="146"/>
      <c r="O35" s="146"/>
      <c r="P35" s="146"/>
      <c r="Q35" s="146"/>
      <c r="R35" s="146"/>
      <c r="S35" s="151">
        <f t="shared" si="2"/>
        <v>0</v>
      </c>
      <c r="T35" s="22"/>
      <c r="U35" s="29"/>
    </row>
    <row r="36" spans="1:21" ht="51">
      <c r="A36" s="29" t="s">
        <v>841</v>
      </c>
      <c r="B36" s="29"/>
      <c r="C36" s="29"/>
      <c r="D36" s="142" t="s">
        <v>3003</v>
      </c>
      <c r="E36" s="151">
        <f t="shared" si="1"/>
        <v>0</v>
      </c>
      <c r="F36" s="146"/>
      <c r="G36" s="146"/>
      <c r="H36" s="146"/>
      <c r="I36" s="146"/>
      <c r="J36" s="146"/>
      <c r="K36" s="146"/>
      <c r="L36" s="146"/>
      <c r="M36" s="146"/>
      <c r="N36" s="146"/>
      <c r="O36" s="146"/>
      <c r="P36" s="146"/>
      <c r="Q36" s="146"/>
      <c r="R36" s="146"/>
      <c r="S36" s="151">
        <f t="shared" si="2"/>
        <v>0</v>
      </c>
      <c r="T36" s="22"/>
      <c r="U36" s="29"/>
    </row>
    <row r="37" spans="1:21" ht="51">
      <c r="A37" s="29" t="s">
        <v>842</v>
      </c>
      <c r="B37" s="29"/>
      <c r="C37" s="29"/>
      <c r="D37" s="142" t="s">
        <v>3004</v>
      </c>
      <c r="E37" s="151">
        <f t="shared" si="1"/>
        <v>0</v>
      </c>
      <c r="F37" s="146"/>
      <c r="G37" s="146"/>
      <c r="H37" s="146"/>
      <c r="I37" s="146"/>
      <c r="J37" s="146"/>
      <c r="K37" s="146"/>
      <c r="L37" s="146"/>
      <c r="M37" s="146"/>
      <c r="N37" s="146"/>
      <c r="O37" s="146"/>
      <c r="P37" s="146"/>
      <c r="Q37" s="146"/>
      <c r="R37" s="146"/>
      <c r="S37" s="151">
        <f t="shared" si="2"/>
        <v>0</v>
      </c>
      <c r="T37" s="22"/>
      <c r="U37" s="29"/>
    </row>
    <row r="38" spans="1:21" ht="51">
      <c r="A38" s="29" t="s">
        <v>843</v>
      </c>
      <c r="B38" s="29"/>
      <c r="C38" s="29"/>
      <c r="D38" s="142" t="s">
        <v>3005</v>
      </c>
      <c r="E38" s="151">
        <f t="shared" si="1"/>
        <v>0</v>
      </c>
      <c r="F38" s="146"/>
      <c r="G38" s="146"/>
      <c r="H38" s="146"/>
      <c r="I38" s="146"/>
      <c r="J38" s="146"/>
      <c r="K38" s="146"/>
      <c r="L38" s="146"/>
      <c r="M38" s="146"/>
      <c r="N38" s="146"/>
      <c r="O38" s="146"/>
      <c r="P38" s="146"/>
      <c r="Q38" s="146"/>
      <c r="R38" s="146"/>
      <c r="S38" s="151">
        <f t="shared" si="2"/>
        <v>0</v>
      </c>
      <c r="T38" s="22"/>
      <c r="U38" s="29"/>
    </row>
    <row r="39" spans="1:21" ht="51">
      <c r="A39" s="29" t="s">
        <v>844</v>
      </c>
      <c r="B39" s="29"/>
      <c r="C39" s="29"/>
      <c r="D39" s="142" t="s">
        <v>3006</v>
      </c>
      <c r="E39" s="151">
        <f t="shared" si="1"/>
        <v>0</v>
      </c>
      <c r="F39" s="146"/>
      <c r="G39" s="146"/>
      <c r="H39" s="146"/>
      <c r="I39" s="146"/>
      <c r="J39" s="146"/>
      <c r="K39" s="146"/>
      <c r="L39" s="146"/>
      <c r="M39" s="146"/>
      <c r="N39" s="146"/>
      <c r="O39" s="146"/>
      <c r="P39" s="146"/>
      <c r="Q39" s="146"/>
      <c r="R39" s="146"/>
      <c r="S39" s="151">
        <f t="shared" si="2"/>
        <v>0</v>
      </c>
      <c r="T39" s="22"/>
      <c r="U39" s="29"/>
    </row>
    <row r="40" spans="1:21">
      <c r="A40" s="29" t="s">
        <v>845</v>
      </c>
      <c r="B40" s="29"/>
      <c r="C40" s="29"/>
      <c r="D40" s="142" t="s">
        <v>2821</v>
      </c>
      <c r="E40" s="151">
        <f t="shared" si="1"/>
        <v>0</v>
      </c>
      <c r="F40" s="146"/>
      <c r="G40" s="146"/>
      <c r="H40" s="146"/>
      <c r="I40" s="146"/>
      <c r="J40" s="146"/>
      <c r="K40" s="146"/>
      <c r="L40" s="146"/>
      <c r="M40" s="146"/>
      <c r="N40" s="146"/>
      <c r="O40" s="146"/>
      <c r="P40" s="146"/>
      <c r="Q40" s="146"/>
      <c r="R40" s="146"/>
      <c r="S40" s="151">
        <f t="shared" si="2"/>
        <v>0</v>
      </c>
      <c r="T40" s="22"/>
      <c r="U40" s="29"/>
    </row>
    <row r="41" spans="1:21">
      <c r="A41" s="46" t="s">
        <v>846</v>
      </c>
      <c r="B41" s="29"/>
      <c r="C41" s="29"/>
      <c r="D41" s="142" t="s">
        <v>3007</v>
      </c>
      <c r="E41" s="151">
        <f t="shared" si="1"/>
        <v>-29966</v>
      </c>
      <c r="F41" s="151">
        <f t="shared" ref="F41:R41" si="4">1*F21+1*F22+1*F23-1*F24+1*F25-1*F26-1*F27-1*F28-1*F29+1*F30-1*F31+1*F32+1*F33+1*F34+1*F35-1*F36-1*F37-1*F38-1*F39+1*F40</f>
        <v>0</v>
      </c>
      <c r="G41" s="151">
        <f t="shared" si="4"/>
        <v>0</v>
      </c>
      <c r="H41" s="151">
        <f t="shared" si="4"/>
        <v>0</v>
      </c>
      <c r="I41" s="151">
        <f t="shared" si="4"/>
        <v>0</v>
      </c>
      <c r="J41" s="151">
        <f t="shared" si="4"/>
        <v>-29966</v>
      </c>
      <c r="K41" s="151">
        <f t="shared" si="4"/>
        <v>0</v>
      </c>
      <c r="L41" s="151">
        <f t="shared" si="4"/>
        <v>0</v>
      </c>
      <c r="M41" s="151">
        <f t="shared" si="4"/>
        <v>0</v>
      </c>
      <c r="N41" s="151">
        <f t="shared" si="4"/>
        <v>0</v>
      </c>
      <c r="O41" s="151">
        <f t="shared" si="4"/>
        <v>0</v>
      </c>
      <c r="P41" s="151">
        <f t="shared" si="4"/>
        <v>0</v>
      </c>
      <c r="Q41" s="151">
        <f t="shared" si="4"/>
        <v>0</v>
      </c>
      <c r="R41" s="151">
        <f t="shared" si="4"/>
        <v>0</v>
      </c>
      <c r="S41" s="151">
        <f t="shared" si="2"/>
        <v>-29966</v>
      </c>
      <c r="T41" s="22"/>
      <c r="U41" s="29"/>
    </row>
    <row r="42" spans="1:21">
      <c r="A42" s="29" t="s">
        <v>847</v>
      </c>
      <c r="B42" s="29"/>
      <c r="C42" s="29"/>
      <c r="D42" s="142" t="s">
        <v>3008</v>
      </c>
      <c r="E42" s="151">
        <f t="shared" si="1"/>
        <v>2711466</v>
      </c>
      <c r="F42" s="151">
        <f t="shared" ref="F42:R42" si="5">F16+F41</f>
        <v>2810000</v>
      </c>
      <c r="G42" s="151">
        <f t="shared" si="5"/>
        <v>0</v>
      </c>
      <c r="H42" s="151">
        <f t="shared" si="5"/>
        <v>3617</v>
      </c>
      <c r="I42" s="151">
        <f t="shared" si="5"/>
        <v>0</v>
      </c>
      <c r="J42" s="151">
        <f t="shared" si="5"/>
        <v>-102151</v>
      </c>
      <c r="K42" s="151">
        <f t="shared" si="5"/>
        <v>0</v>
      </c>
      <c r="L42" s="151">
        <f t="shared" si="5"/>
        <v>0</v>
      </c>
      <c r="M42" s="151">
        <f t="shared" si="5"/>
        <v>0</v>
      </c>
      <c r="N42" s="151">
        <f t="shared" si="5"/>
        <v>0</v>
      </c>
      <c r="O42" s="151">
        <f t="shared" si="5"/>
        <v>0</v>
      </c>
      <c r="P42" s="151">
        <f t="shared" si="5"/>
        <v>0</v>
      </c>
      <c r="Q42" s="151">
        <f t="shared" si="5"/>
        <v>0</v>
      </c>
      <c r="R42" s="151">
        <f t="shared" si="5"/>
        <v>0</v>
      </c>
      <c r="S42" s="151">
        <f t="shared" si="2"/>
        <v>2711466</v>
      </c>
      <c r="T42" s="22"/>
      <c r="U42" s="29"/>
    </row>
    <row r="43" spans="1:21">
      <c r="A43" s="29"/>
      <c r="B43" s="29"/>
      <c r="C43" s="29" t="s">
        <v>440</v>
      </c>
      <c r="D43" s="22"/>
      <c r="E43" s="22"/>
      <c r="F43" s="22"/>
      <c r="G43" s="22"/>
      <c r="H43" s="22"/>
      <c r="I43" s="22"/>
      <c r="J43" s="22"/>
      <c r="K43" s="22"/>
      <c r="L43" s="22"/>
      <c r="M43" s="22"/>
      <c r="N43" s="22"/>
      <c r="O43" s="22"/>
      <c r="P43" s="22"/>
      <c r="Q43" s="22"/>
      <c r="R43" s="22"/>
      <c r="S43" s="22"/>
      <c r="T43" s="22"/>
      <c r="U43" s="29"/>
    </row>
    <row r="44" spans="1:21">
      <c r="A44" s="29"/>
      <c r="B44" s="29"/>
      <c r="C44" s="29" t="s">
        <v>460</v>
      </c>
      <c r="D44" s="29"/>
      <c r="E44" s="29"/>
      <c r="F44" s="29"/>
      <c r="G44" s="29"/>
      <c r="H44" s="29"/>
      <c r="I44" s="29"/>
      <c r="J44" s="29"/>
      <c r="K44" s="29"/>
      <c r="L44" s="29"/>
      <c r="M44" s="29"/>
      <c r="N44" s="29"/>
      <c r="O44" s="29"/>
      <c r="P44" s="29"/>
      <c r="Q44" s="29"/>
      <c r="R44" s="29"/>
      <c r="S44" s="29"/>
      <c r="T44" s="29"/>
      <c r="U44" s="29" t="s">
        <v>461</v>
      </c>
    </row>
    <row r="47" spans="1:21" ht="24.95" customHeight="1">
      <c r="A47" s="29"/>
      <c r="B47" s="29" t="b">
        <v>1</v>
      </c>
      <c r="C47" s="34" t="s">
        <v>2473</v>
      </c>
      <c r="D47" s="29"/>
      <c r="E47" s="29"/>
      <c r="F47" s="29"/>
      <c r="G47" s="29"/>
      <c r="H47" s="29"/>
      <c r="I47" s="29"/>
      <c r="J47" s="29"/>
      <c r="K47" s="29"/>
      <c r="L47" s="29"/>
      <c r="M47" s="29"/>
      <c r="N47" s="29"/>
      <c r="O47" s="29"/>
      <c r="P47" s="29"/>
      <c r="Q47" s="29"/>
      <c r="R47" s="29"/>
      <c r="S47" s="29"/>
      <c r="T47" s="29"/>
      <c r="U47" s="29"/>
    </row>
    <row r="48" spans="1:21" hidden="1">
      <c r="A48" s="29"/>
      <c r="B48" s="29"/>
      <c r="C48" s="29"/>
      <c r="D48" s="29"/>
      <c r="E48" s="29"/>
      <c r="F48" s="29"/>
      <c r="G48" s="29"/>
      <c r="H48" s="29"/>
      <c r="I48" s="29"/>
      <c r="J48" s="29"/>
      <c r="K48" s="29"/>
      <c r="L48" s="29"/>
      <c r="M48" s="29"/>
      <c r="N48" s="29"/>
      <c r="O48" s="29"/>
      <c r="P48" s="29"/>
      <c r="Q48" s="29"/>
      <c r="R48" s="29"/>
      <c r="S48" s="29"/>
      <c r="T48" s="29"/>
      <c r="U48" s="29"/>
    </row>
    <row r="49" spans="1:21" hidden="1">
      <c r="A49" s="29"/>
      <c r="B49" s="29"/>
      <c r="C49" s="29"/>
      <c r="D49" s="29"/>
      <c r="E49" s="29" t="s">
        <v>809</v>
      </c>
      <c r="F49" s="29" t="s">
        <v>810</v>
      </c>
      <c r="G49" s="29" t="s">
        <v>811</v>
      </c>
      <c r="H49" s="29" t="s">
        <v>812</v>
      </c>
      <c r="I49" s="29" t="s">
        <v>813</v>
      </c>
      <c r="J49" s="29" t="s">
        <v>814</v>
      </c>
      <c r="K49" s="29" t="s">
        <v>815</v>
      </c>
      <c r="L49" s="29" t="s">
        <v>816</v>
      </c>
      <c r="M49" s="29" t="s">
        <v>817</v>
      </c>
      <c r="N49" s="29" t="s">
        <v>818</v>
      </c>
      <c r="O49" s="29" t="s">
        <v>819</v>
      </c>
      <c r="P49" s="29" t="s">
        <v>820</v>
      </c>
      <c r="Q49" s="29" t="s">
        <v>821</v>
      </c>
      <c r="R49" s="29" t="s">
        <v>822</v>
      </c>
      <c r="S49" s="29"/>
      <c r="T49" s="29"/>
      <c r="U49" s="29"/>
    </row>
    <row r="50" spans="1:21">
      <c r="A50" s="29"/>
      <c r="B50" s="29"/>
      <c r="C50" s="29" t="s">
        <v>438</v>
      </c>
      <c r="D50" s="29" t="s">
        <v>439</v>
      </c>
      <c r="E50" s="29"/>
      <c r="F50" s="29"/>
      <c r="G50" s="29"/>
      <c r="H50" s="29"/>
      <c r="I50" s="29"/>
      <c r="J50" s="29"/>
      <c r="K50" s="29"/>
      <c r="L50" s="29"/>
      <c r="M50" s="29"/>
      <c r="N50" s="29"/>
      <c r="O50" s="29"/>
      <c r="P50" s="29"/>
      <c r="Q50" s="29"/>
      <c r="R50" s="29"/>
      <c r="S50" s="29"/>
      <c r="T50" s="29" t="s">
        <v>440</v>
      </c>
      <c r="U50" s="29" t="s">
        <v>441</v>
      </c>
    </row>
    <row r="51" spans="1:21" ht="25.5">
      <c r="A51" s="29"/>
      <c r="B51" s="29"/>
      <c r="C51" s="29" t="s">
        <v>442</v>
      </c>
      <c r="D51" s="24" t="s">
        <v>3012</v>
      </c>
      <c r="E51" s="73" t="s">
        <v>3009</v>
      </c>
      <c r="F51" s="73" t="s">
        <v>2695</v>
      </c>
      <c r="G51" s="73" t="s">
        <v>2696</v>
      </c>
      <c r="H51" s="73" t="s">
        <v>2697</v>
      </c>
      <c r="I51" s="73" t="s">
        <v>2698</v>
      </c>
      <c r="J51" s="73" t="s">
        <v>2699</v>
      </c>
      <c r="K51" s="73" t="s">
        <v>2700</v>
      </c>
      <c r="L51" s="73" t="s">
        <v>2701</v>
      </c>
      <c r="M51" s="73" t="s">
        <v>2702</v>
      </c>
      <c r="N51" s="73" t="s">
        <v>3010</v>
      </c>
      <c r="O51" s="73" t="s">
        <v>2704</v>
      </c>
      <c r="P51" s="73" t="s">
        <v>2705</v>
      </c>
      <c r="Q51" s="73" t="s">
        <v>2706</v>
      </c>
      <c r="R51" s="73" t="s">
        <v>2708</v>
      </c>
      <c r="S51" s="73" t="s">
        <v>3011</v>
      </c>
      <c r="T51" s="22"/>
      <c r="U51" s="29"/>
    </row>
    <row r="52" spans="1:21" ht="24.95" customHeight="1">
      <c r="A52" s="30"/>
      <c r="B52" s="30"/>
      <c r="C52" s="30" t="s">
        <v>443</v>
      </c>
      <c r="D52" s="24"/>
      <c r="E52" s="26" t="str">
        <f t="shared" ref="E52:S52" si="6">TEXT(DATE(MID(E54,7,4),MID(E54,4,2),MID(E54,1,2)),"dd/MM/yyyy")&amp;" - "&amp;TEXT(DATE(MID(E55,7,4),MID(E55,4,2),MID(E55,1,2)),"dd/MM/yyyy")</f>
        <v>01/01/2020 - 30/06/2020</v>
      </c>
      <c r="F52" s="26" t="str">
        <f t="shared" si="6"/>
        <v>01/01/2020 - 30/06/2020</v>
      </c>
      <c r="G52" s="26" t="str">
        <f t="shared" si="6"/>
        <v>01/01/2020 - 30/06/2020</v>
      </c>
      <c r="H52" s="26" t="str">
        <f t="shared" si="6"/>
        <v>01/01/2020 - 30/06/2020</v>
      </c>
      <c r="I52" s="26" t="str">
        <f t="shared" si="6"/>
        <v>01/01/2020 - 30/06/2020</v>
      </c>
      <c r="J52" s="26" t="str">
        <f t="shared" si="6"/>
        <v>01/01/2020 - 30/06/2020</v>
      </c>
      <c r="K52" s="26" t="str">
        <f t="shared" si="6"/>
        <v>01/01/2020 - 30/06/2020</v>
      </c>
      <c r="L52" s="26" t="str">
        <f t="shared" si="6"/>
        <v>01/01/2020 - 30/06/2020</v>
      </c>
      <c r="M52" s="26" t="str">
        <f t="shared" si="6"/>
        <v>01/01/2020 - 30/06/2020</v>
      </c>
      <c r="N52" s="26" t="str">
        <f t="shared" si="6"/>
        <v>01/01/2020 - 30/06/2020</v>
      </c>
      <c r="O52" s="26" t="str">
        <f t="shared" si="6"/>
        <v>01/01/2020 - 30/06/2020</v>
      </c>
      <c r="P52" s="26" t="str">
        <f t="shared" si="6"/>
        <v>01/01/2020 - 30/06/2020</v>
      </c>
      <c r="Q52" s="26" t="str">
        <f t="shared" si="6"/>
        <v>01/01/2020 - 30/06/2020</v>
      </c>
      <c r="R52" s="26" t="str">
        <f t="shared" si="6"/>
        <v>01/01/2020 - 30/06/2020</v>
      </c>
      <c r="S52" s="26" t="str">
        <f t="shared" si="6"/>
        <v>01/01/2020 - 30/06/2020</v>
      </c>
      <c r="T52" s="31"/>
      <c r="U52" s="30"/>
    </row>
    <row r="53" spans="1:21" ht="24.95" customHeight="1">
      <c r="A53" s="30"/>
      <c r="B53" s="30"/>
      <c r="C53" s="30" t="s">
        <v>444</v>
      </c>
      <c r="D53" s="24"/>
      <c r="E53" s="26" t="str">
        <f>StartUp!$E$8</f>
        <v>JOD</v>
      </c>
      <c r="F53" s="26" t="str">
        <f>StartUp!$E$8</f>
        <v>JOD</v>
      </c>
      <c r="G53" s="26" t="str">
        <f>StartUp!$E$8</f>
        <v>JOD</v>
      </c>
      <c r="H53" s="26" t="str">
        <f>StartUp!$E$8</f>
        <v>JOD</v>
      </c>
      <c r="I53" s="26" t="str">
        <f>StartUp!$E$8</f>
        <v>JOD</v>
      </c>
      <c r="J53" s="26" t="str">
        <f>StartUp!$E$8</f>
        <v>JOD</v>
      </c>
      <c r="K53" s="26" t="str">
        <f>StartUp!$E$8</f>
        <v>JOD</v>
      </c>
      <c r="L53" s="26" t="str">
        <f>StartUp!$E$8</f>
        <v>JOD</v>
      </c>
      <c r="M53" s="26" t="str">
        <f>StartUp!$E$8</f>
        <v>JOD</v>
      </c>
      <c r="N53" s="26" t="str">
        <f>StartUp!$E$8</f>
        <v>JOD</v>
      </c>
      <c r="O53" s="26" t="str">
        <f>StartUp!$E$8</f>
        <v>JOD</v>
      </c>
      <c r="P53" s="26" t="str">
        <f>StartUp!$E$8</f>
        <v>JOD</v>
      </c>
      <c r="Q53" s="26" t="str">
        <f>StartUp!$E$8</f>
        <v>JOD</v>
      </c>
      <c r="R53" s="26" t="str">
        <f>StartUp!$E$8</f>
        <v>JOD</v>
      </c>
      <c r="S53" s="26" t="str">
        <f>StartUp!$E$8</f>
        <v>JOD</v>
      </c>
      <c r="T53" s="31"/>
      <c r="U53" s="30"/>
    </row>
    <row r="54" spans="1:21" ht="24.95" hidden="1" customHeight="1">
      <c r="A54" s="30"/>
      <c r="B54" s="30"/>
      <c r="C54" s="30" t="s">
        <v>445</v>
      </c>
      <c r="D54" s="27"/>
      <c r="E54" s="28" t="s">
        <v>2608</v>
      </c>
      <c r="F54" s="28" t="s">
        <v>2608</v>
      </c>
      <c r="G54" s="28" t="s">
        <v>2608</v>
      </c>
      <c r="H54" s="28" t="s">
        <v>2608</v>
      </c>
      <c r="I54" s="28" t="s">
        <v>2608</v>
      </c>
      <c r="J54" s="28" t="s">
        <v>2608</v>
      </c>
      <c r="K54" s="28" t="s">
        <v>2608</v>
      </c>
      <c r="L54" s="28" t="s">
        <v>2608</v>
      </c>
      <c r="M54" s="28" t="s">
        <v>2608</v>
      </c>
      <c r="N54" s="28" t="s">
        <v>2608</v>
      </c>
      <c r="O54" s="28" t="s">
        <v>2608</v>
      </c>
      <c r="P54" s="28" t="s">
        <v>2608</v>
      </c>
      <c r="Q54" s="28" t="s">
        <v>2608</v>
      </c>
      <c r="R54" s="28" t="s">
        <v>2608</v>
      </c>
      <c r="S54" s="28" t="s">
        <v>2608</v>
      </c>
      <c r="T54" s="31"/>
      <c r="U54" s="30"/>
    </row>
    <row r="55" spans="1:21" ht="24.95" hidden="1" customHeight="1">
      <c r="A55" s="30"/>
      <c r="B55" s="30"/>
      <c r="C55" s="30" t="s">
        <v>446</v>
      </c>
      <c r="D55" s="27"/>
      <c r="E55" s="28" t="s">
        <v>2584</v>
      </c>
      <c r="F55" s="28" t="s">
        <v>2584</v>
      </c>
      <c r="G55" s="28" t="s">
        <v>2584</v>
      </c>
      <c r="H55" s="28" t="s">
        <v>2584</v>
      </c>
      <c r="I55" s="28" t="s">
        <v>2584</v>
      </c>
      <c r="J55" s="28" t="s">
        <v>2584</v>
      </c>
      <c r="K55" s="28" t="s">
        <v>2584</v>
      </c>
      <c r="L55" s="28" t="s">
        <v>2584</v>
      </c>
      <c r="M55" s="28" t="s">
        <v>2584</v>
      </c>
      <c r="N55" s="28" t="s">
        <v>2584</v>
      </c>
      <c r="O55" s="28" t="s">
        <v>2584</v>
      </c>
      <c r="P55" s="28" t="s">
        <v>2584</v>
      </c>
      <c r="Q55" s="28" t="s">
        <v>2584</v>
      </c>
      <c r="R55" s="28" t="s">
        <v>2584</v>
      </c>
      <c r="S55" s="28" t="s">
        <v>2584</v>
      </c>
      <c r="T55" s="31"/>
      <c r="U55" s="30"/>
    </row>
    <row r="56" spans="1:21">
      <c r="A56" s="29"/>
      <c r="B56" s="29"/>
      <c r="C56" s="29" t="s">
        <v>440</v>
      </c>
      <c r="D56" s="76"/>
      <c r="E56" s="22"/>
      <c r="F56" s="22"/>
      <c r="G56" s="22"/>
      <c r="H56" s="22"/>
      <c r="I56" s="22"/>
      <c r="J56" s="22"/>
      <c r="K56" s="22"/>
      <c r="L56" s="22"/>
      <c r="M56" s="22"/>
      <c r="N56" s="22"/>
      <c r="O56" s="22"/>
      <c r="P56" s="22"/>
      <c r="Q56" s="22"/>
      <c r="R56" s="22"/>
      <c r="S56" s="22"/>
      <c r="T56" s="22"/>
      <c r="U56" s="29"/>
    </row>
    <row r="57" spans="1:21">
      <c r="A57" s="29"/>
      <c r="B57" s="29"/>
      <c r="C57" s="29"/>
      <c r="D57" s="82" t="s">
        <v>2985</v>
      </c>
      <c r="E57" s="143"/>
      <c r="F57" s="87"/>
      <c r="G57" s="87"/>
      <c r="H57" s="87"/>
      <c r="I57" s="87"/>
      <c r="J57" s="87"/>
      <c r="K57" s="87"/>
      <c r="L57" s="87"/>
      <c r="M57" s="87"/>
      <c r="N57" s="87"/>
      <c r="O57" s="87"/>
      <c r="P57" s="87"/>
      <c r="Q57" s="87"/>
      <c r="R57" s="143"/>
      <c r="S57" s="87"/>
      <c r="T57" s="22"/>
      <c r="U57" s="29"/>
    </row>
    <row r="58" spans="1:21">
      <c r="A58" s="29" t="s">
        <v>823</v>
      </c>
      <c r="B58" s="29"/>
      <c r="C58" s="29"/>
      <c r="D58" s="138" t="s">
        <v>2986</v>
      </c>
      <c r="E58" s="144">
        <f>F58+G58+H58+I58+J58+K58+L58+M58+N58-O58+P58+Q58</f>
        <v>2792270</v>
      </c>
      <c r="F58" s="145">
        <v>2810000</v>
      </c>
      <c r="G58" s="146"/>
      <c r="H58" s="146">
        <v>3617</v>
      </c>
      <c r="I58" s="146"/>
      <c r="J58" s="146">
        <v>-21347</v>
      </c>
      <c r="K58" s="146"/>
      <c r="L58" s="146"/>
      <c r="M58" s="146"/>
      <c r="N58" s="146"/>
      <c r="O58" s="146"/>
      <c r="P58" s="146"/>
      <c r="Q58" s="147"/>
      <c r="R58" s="148"/>
      <c r="S58" s="149">
        <f>+F58+G58+H58+I58+J58+K58+L58+M58+N58-O58+P58+Q58+R58</f>
        <v>2792270</v>
      </c>
      <c r="T58" s="22"/>
      <c r="U58" s="29"/>
    </row>
    <row r="59" spans="1:21">
      <c r="A59" s="29"/>
      <c r="B59" s="29"/>
      <c r="C59" s="29"/>
      <c r="D59" s="139" t="s">
        <v>2987</v>
      </c>
      <c r="E59" s="150"/>
      <c r="F59" s="87"/>
      <c r="G59" s="87"/>
      <c r="H59" s="87"/>
      <c r="I59" s="87"/>
      <c r="J59" s="87"/>
      <c r="K59" s="87"/>
      <c r="L59" s="87"/>
      <c r="M59" s="87"/>
      <c r="N59" s="87"/>
      <c r="O59" s="87"/>
      <c r="P59" s="87"/>
      <c r="Q59" s="87"/>
      <c r="R59" s="150"/>
      <c r="S59" s="87"/>
      <c r="T59" s="22"/>
      <c r="U59" s="29"/>
    </row>
    <row r="60" spans="1:21">
      <c r="A60" s="29"/>
      <c r="B60" s="29"/>
      <c r="C60" s="29"/>
      <c r="D60" s="140" t="s">
        <v>2988</v>
      </c>
      <c r="E60" s="87"/>
      <c r="F60" s="87"/>
      <c r="G60" s="87"/>
      <c r="H60" s="87"/>
      <c r="I60" s="87"/>
      <c r="J60" s="87"/>
      <c r="K60" s="87"/>
      <c r="L60" s="87"/>
      <c r="M60" s="87"/>
      <c r="N60" s="87"/>
      <c r="O60" s="87"/>
      <c r="P60" s="87"/>
      <c r="Q60" s="87"/>
      <c r="R60" s="87"/>
      <c r="S60" s="87"/>
      <c r="T60" s="22"/>
      <c r="U60" s="29"/>
    </row>
    <row r="61" spans="1:21">
      <c r="A61" s="29" t="s">
        <v>824</v>
      </c>
      <c r="B61" s="29"/>
      <c r="C61" s="29"/>
      <c r="D61" s="141" t="s">
        <v>2770</v>
      </c>
      <c r="E61" s="151">
        <f t="shared" ref="E61:E84" si="7">F61+G61+H61+I61+J61+K61+L61+M61+N61-O61+P61+Q61</f>
        <v>-7962</v>
      </c>
      <c r="F61" s="146"/>
      <c r="G61" s="146"/>
      <c r="H61" s="146"/>
      <c r="I61" s="146"/>
      <c r="J61" s="146">
        <v>-7962</v>
      </c>
      <c r="K61" s="146"/>
      <c r="L61" s="146"/>
      <c r="M61" s="146"/>
      <c r="N61" s="146"/>
      <c r="O61" s="146"/>
      <c r="P61" s="146"/>
      <c r="Q61" s="146"/>
      <c r="R61" s="146"/>
      <c r="S61" s="151">
        <f t="shared" ref="S61:S84" si="8">+F61+G61+H61+I61+J61+K61+L61+M61+N61-O61+P61+Q61+R61</f>
        <v>-7962</v>
      </c>
      <c r="T61" s="22"/>
      <c r="U61" s="29"/>
    </row>
    <row r="62" spans="1:21">
      <c r="A62" s="29" t="s">
        <v>825</v>
      </c>
      <c r="B62" s="29"/>
      <c r="C62" s="29"/>
      <c r="D62" s="141" t="s">
        <v>2989</v>
      </c>
      <c r="E62" s="151">
        <f t="shared" si="7"/>
        <v>0</v>
      </c>
      <c r="F62" s="146"/>
      <c r="G62" s="146"/>
      <c r="H62" s="146"/>
      <c r="I62" s="146"/>
      <c r="J62" s="146"/>
      <c r="K62" s="146"/>
      <c r="L62" s="146"/>
      <c r="M62" s="146"/>
      <c r="N62" s="146"/>
      <c r="O62" s="146"/>
      <c r="P62" s="146"/>
      <c r="Q62" s="146"/>
      <c r="R62" s="146"/>
      <c r="S62" s="151">
        <f t="shared" si="8"/>
        <v>0</v>
      </c>
      <c r="T62" s="22"/>
      <c r="U62" s="29"/>
    </row>
    <row r="63" spans="1:21">
      <c r="A63" s="29" t="s">
        <v>826</v>
      </c>
      <c r="B63" s="29"/>
      <c r="C63" s="29"/>
      <c r="D63" s="141" t="s">
        <v>2823</v>
      </c>
      <c r="E63" s="151">
        <f t="shared" si="7"/>
        <v>-7962</v>
      </c>
      <c r="F63" s="151">
        <f t="shared" ref="F63:R63" si="9">1*F61+1*F62</f>
        <v>0</v>
      </c>
      <c r="G63" s="151">
        <f t="shared" si="9"/>
        <v>0</v>
      </c>
      <c r="H63" s="151">
        <f t="shared" si="9"/>
        <v>0</v>
      </c>
      <c r="I63" s="151">
        <f t="shared" si="9"/>
        <v>0</v>
      </c>
      <c r="J63" s="151">
        <f t="shared" si="9"/>
        <v>-7962</v>
      </c>
      <c r="K63" s="151">
        <f t="shared" si="9"/>
        <v>0</v>
      </c>
      <c r="L63" s="151">
        <f t="shared" si="9"/>
        <v>0</v>
      </c>
      <c r="M63" s="151">
        <f t="shared" si="9"/>
        <v>0</v>
      </c>
      <c r="N63" s="151">
        <f t="shared" si="9"/>
        <v>0</v>
      </c>
      <c r="O63" s="151">
        <f t="shared" si="9"/>
        <v>0</v>
      </c>
      <c r="P63" s="151">
        <f t="shared" si="9"/>
        <v>0</v>
      </c>
      <c r="Q63" s="151">
        <f t="shared" si="9"/>
        <v>0</v>
      </c>
      <c r="R63" s="151">
        <f t="shared" si="9"/>
        <v>0</v>
      </c>
      <c r="S63" s="151">
        <f t="shared" si="8"/>
        <v>-7962</v>
      </c>
      <c r="T63" s="22"/>
      <c r="U63" s="29"/>
    </row>
    <row r="64" spans="1:21">
      <c r="A64" s="29" t="s">
        <v>827</v>
      </c>
      <c r="B64" s="29"/>
      <c r="C64" s="29"/>
      <c r="D64" s="141" t="s">
        <v>2990</v>
      </c>
      <c r="E64" s="151">
        <f t="shared" si="7"/>
        <v>0</v>
      </c>
      <c r="F64" s="146"/>
      <c r="G64" s="146"/>
      <c r="H64" s="146"/>
      <c r="I64" s="146"/>
      <c r="J64" s="146"/>
      <c r="K64" s="146"/>
      <c r="L64" s="146"/>
      <c r="M64" s="146"/>
      <c r="N64" s="146"/>
      <c r="O64" s="146"/>
      <c r="P64" s="146"/>
      <c r="Q64" s="146"/>
      <c r="R64" s="146"/>
      <c r="S64" s="151">
        <f t="shared" si="8"/>
        <v>0</v>
      </c>
      <c r="T64" s="22"/>
      <c r="U64" s="29"/>
    </row>
    <row r="65" spans="1:21">
      <c r="A65" s="29" t="s">
        <v>828</v>
      </c>
      <c r="B65" s="29"/>
      <c r="C65" s="29"/>
      <c r="D65" s="141" t="s">
        <v>2991</v>
      </c>
      <c r="E65" s="151">
        <f t="shared" si="7"/>
        <v>0</v>
      </c>
      <c r="F65" s="146"/>
      <c r="G65" s="146"/>
      <c r="H65" s="146"/>
      <c r="I65" s="146"/>
      <c r="J65" s="146"/>
      <c r="K65" s="146"/>
      <c r="L65" s="146"/>
      <c r="M65" s="146"/>
      <c r="N65" s="146"/>
      <c r="O65" s="146"/>
      <c r="P65" s="146"/>
      <c r="Q65" s="146"/>
      <c r="R65" s="146"/>
      <c r="S65" s="151">
        <f t="shared" si="8"/>
        <v>0</v>
      </c>
      <c r="T65" s="22"/>
      <c r="U65" s="29"/>
    </row>
    <row r="66" spans="1:21">
      <c r="A66" s="46" t="s">
        <v>829</v>
      </c>
      <c r="B66" s="29"/>
      <c r="C66" s="29"/>
      <c r="D66" s="142" t="s">
        <v>2992</v>
      </c>
      <c r="E66" s="151">
        <f t="shared" si="7"/>
        <v>0</v>
      </c>
      <c r="F66" s="146"/>
      <c r="G66" s="146"/>
      <c r="H66" s="146"/>
      <c r="I66" s="146"/>
      <c r="J66" s="146"/>
      <c r="K66" s="146"/>
      <c r="L66" s="146"/>
      <c r="M66" s="146"/>
      <c r="N66" s="146"/>
      <c r="O66" s="146"/>
      <c r="P66" s="146"/>
      <c r="Q66" s="146"/>
      <c r="R66" s="146"/>
      <c r="S66" s="151">
        <f t="shared" si="8"/>
        <v>0</v>
      </c>
      <c r="T66" s="22"/>
      <c r="U66" s="29"/>
    </row>
    <row r="67" spans="1:21">
      <c r="A67" s="29" t="s">
        <v>830</v>
      </c>
      <c r="B67" s="29"/>
      <c r="C67" s="29"/>
      <c r="D67" s="142" t="s">
        <v>2993</v>
      </c>
      <c r="E67" s="151">
        <f t="shared" si="7"/>
        <v>0</v>
      </c>
      <c r="F67" s="146"/>
      <c r="G67" s="146"/>
      <c r="H67" s="146"/>
      <c r="I67" s="146"/>
      <c r="J67" s="146"/>
      <c r="K67" s="146"/>
      <c r="L67" s="146"/>
      <c r="M67" s="146"/>
      <c r="N67" s="146"/>
      <c r="O67" s="146"/>
      <c r="P67" s="146"/>
      <c r="Q67" s="146"/>
      <c r="R67" s="146"/>
      <c r="S67" s="151">
        <f t="shared" si="8"/>
        <v>0</v>
      </c>
      <c r="T67" s="22"/>
      <c r="U67" s="29"/>
    </row>
    <row r="68" spans="1:21">
      <c r="A68" s="29" t="s">
        <v>831</v>
      </c>
      <c r="B68" s="29"/>
      <c r="C68" s="29"/>
      <c r="D68" s="142" t="s">
        <v>2994</v>
      </c>
      <c r="E68" s="151">
        <f t="shared" si="7"/>
        <v>0</v>
      </c>
      <c r="F68" s="146"/>
      <c r="G68" s="146"/>
      <c r="H68" s="146"/>
      <c r="I68" s="146"/>
      <c r="J68" s="146"/>
      <c r="K68" s="146"/>
      <c r="L68" s="146"/>
      <c r="M68" s="146"/>
      <c r="N68" s="146"/>
      <c r="O68" s="146"/>
      <c r="P68" s="146"/>
      <c r="Q68" s="146"/>
      <c r="R68" s="146"/>
      <c r="S68" s="151">
        <f t="shared" si="8"/>
        <v>0</v>
      </c>
      <c r="T68" s="22"/>
      <c r="U68" s="29"/>
    </row>
    <row r="69" spans="1:21">
      <c r="A69" s="29" t="s">
        <v>832</v>
      </c>
      <c r="B69" s="29"/>
      <c r="C69" s="29"/>
      <c r="D69" s="142" t="s">
        <v>2906</v>
      </c>
      <c r="E69" s="151">
        <f t="shared" si="7"/>
        <v>0</v>
      </c>
      <c r="F69" s="146"/>
      <c r="G69" s="146"/>
      <c r="H69" s="146"/>
      <c r="I69" s="146"/>
      <c r="J69" s="146"/>
      <c r="K69" s="146"/>
      <c r="L69" s="146"/>
      <c r="M69" s="146"/>
      <c r="N69" s="146"/>
      <c r="O69" s="146"/>
      <c r="P69" s="146"/>
      <c r="Q69" s="146"/>
      <c r="R69" s="146"/>
      <c r="S69" s="151">
        <f t="shared" si="8"/>
        <v>0</v>
      </c>
      <c r="T69" s="22"/>
      <c r="U69" s="29"/>
    </row>
    <row r="70" spans="1:21">
      <c r="A70" s="29" t="s">
        <v>833</v>
      </c>
      <c r="B70" s="29"/>
      <c r="C70" s="29"/>
      <c r="D70" s="142" t="s">
        <v>2995</v>
      </c>
      <c r="E70" s="151">
        <f t="shared" si="7"/>
        <v>0</v>
      </c>
      <c r="F70" s="146"/>
      <c r="G70" s="146"/>
      <c r="H70" s="146"/>
      <c r="I70" s="146"/>
      <c r="J70" s="146"/>
      <c r="K70" s="146"/>
      <c r="L70" s="146"/>
      <c r="M70" s="146"/>
      <c r="N70" s="146"/>
      <c r="O70" s="146"/>
      <c r="P70" s="146"/>
      <c r="Q70" s="146"/>
      <c r="R70" s="146"/>
      <c r="S70" s="151">
        <f t="shared" si="8"/>
        <v>0</v>
      </c>
      <c r="T70" s="22"/>
      <c r="U70" s="29"/>
    </row>
    <row r="71" spans="1:21">
      <c r="A71" s="29" t="s">
        <v>834</v>
      </c>
      <c r="B71" s="29"/>
      <c r="C71" s="29"/>
      <c r="D71" s="142" t="s">
        <v>2996</v>
      </c>
      <c r="E71" s="151">
        <f t="shared" si="7"/>
        <v>0</v>
      </c>
      <c r="F71" s="146"/>
      <c r="G71" s="146"/>
      <c r="H71" s="146"/>
      <c r="I71" s="146"/>
      <c r="J71" s="146"/>
      <c r="K71" s="146"/>
      <c r="L71" s="146"/>
      <c r="M71" s="146"/>
      <c r="N71" s="146"/>
      <c r="O71" s="146"/>
      <c r="P71" s="146"/>
      <c r="Q71" s="146"/>
      <c r="R71" s="146"/>
      <c r="S71" s="151">
        <f t="shared" si="8"/>
        <v>0</v>
      </c>
      <c r="T71" s="22"/>
      <c r="U71" s="29"/>
    </row>
    <row r="72" spans="1:21" ht="25.5">
      <c r="A72" s="29" t="s">
        <v>835</v>
      </c>
      <c r="B72" s="29"/>
      <c r="C72" s="29"/>
      <c r="D72" s="142" t="s">
        <v>2997</v>
      </c>
      <c r="E72" s="151">
        <f t="shared" si="7"/>
        <v>0</v>
      </c>
      <c r="F72" s="146"/>
      <c r="G72" s="146"/>
      <c r="H72" s="146"/>
      <c r="I72" s="146"/>
      <c r="J72" s="146"/>
      <c r="K72" s="146"/>
      <c r="L72" s="146"/>
      <c r="M72" s="146"/>
      <c r="N72" s="146"/>
      <c r="O72" s="146"/>
      <c r="P72" s="146"/>
      <c r="Q72" s="146"/>
      <c r="R72" s="146"/>
      <c r="S72" s="151">
        <f t="shared" si="8"/>
        <v>0</v>
      </c>
      <c r="T72" s="22"/>
      <c r="U72" s="29"/>
    </row>
    <row r="73" spans="1:21" ht="25.5">
      <c r="A73" s="29" t="s">
        <v>836</v>
      </c>
      <c r="B73" s="29"/>
      <c r="C73" s="29"/>
      <c r="D73" s="142" t="s">
        <v>2998</v>
      </c>
      <c r="E73" s="151">
        <f t="shared" si="7"/>
        <v>0</v>
      </c>
      <c r="F73" s="146"/>
      <c r="G73" s="146"/>
      <c r="H73" s="146"/>
      <c r="I73" s="146"/>
      <c r="J73" s="146"/>
      <c r="K73" s="146"/>
      <c r="L73" s="146"/>
      <c r="M73" s="146"/>
      <c r="N73" s="146"/>
      <c r="O73" s="146"/>
      <c r="P73" s="146"/>
      <c r="Q73" s="146"/>
      <c r="R73" s="146"/>
      <c r="S73" s="151">
        <f t="shared" si="8"/>
        <v>0</v>
      </c>
      <c r="T73" s="22"/>
      <c r="U73" s="29"/>
    </row>
    <row r="74" spans="1:21">
      <c r="A74" s="29" t="s">
        <v>837</v>
      </c>
      <c r="B74" s="29"/>
      <c r="C74" s="29"/>
      <c r="D74" s="142" t="s">
        <v>2999</v>
      </c>
      <c r="E74" s="151">
        <f t="shared" si="7"/>
        <v>0</v>
      </c>
      <c r="F74" s="146"/>
      <c r="G74" s="146"/>
      <c r="H74" s="146"/>
      <c r="I74" s="146"/>
      <c r="J74" s="146"/>
      <c r="K74" s="146"/>
      <c r="L74" s="146"/>
      <c r="M74" s="146"/>
      <c r="N74" s="146"/>
      <c r="O74" s="146"/>
      <c r="P74" s="146"/>
      <c r="Q74" s="146"/>
      <c r="R74" s="146"/>
      <c r="S74" s="151">
        <f t="shared" si="8"/>
        <v>0</v>
      </c>
      <c r="T74" s="22"/>
      <c r="U74" s="29"/>
    </row>
    <row r="75" spans="1:21" ht="25.5">
      <c r="A75" s="29" t="s">
        <v>838</v>
      </c>
      <c r="B75" s="29"/>
      <c r="C75" s="29"/>
      <c r="D75" s="142" t="s">
        <v>3000</v>
      </c>
      <c r="E75" s="151">
        <f t="shared" si="7"/>
        <v>0</v>
      </c>
      <c r="F75" s="146"/>
      <c r="G75" s="146"/>
      <c r="H75" s="146"/>
      <c r="I75" s="146"/>
      <c r="J75" s="146"/>
      <c r="K75" s="146"/>
      <c r="L75" s="146"/>
      <c r="M75" s="146"/>
      <c r="N75" s="146"/>
      <c r="O75" s="146"/>
      <c r="P75" s="146"/>
      <c r="Q75" s="146"/>
      <c r="R75" s="146"/>
      <c r="S75" s="151">
        <f t="shared" si="8"/>
        <v>0</v>
      </c>
      <c r="T75" s="22"/>
      <c r="U75" s="29"/>
    </row>
    <row r="76" spans="1:21" ht="38.25">
      <c r="A76" s="29" t="s">
        <v>839</v>
      </c>
      <c r="B76" s="29"/>
      <c r="C76" s="29"/>
      <c r="D76" s="142" t="s">
        <v>3001</v>
      </c>
      <c r="E76" s="151">
        <f t="shared" si="7"/>
        <v>0</v>
      </c>
      <c r="F76" s="146"/>
      <c r="G76" s="146"/>
      <c r="H76" s="146"/>
      <c r="I76" s="146"/>
      <c r="J76" s="146"/>
      <c r="K76" s="146"/>
      <c r="L76" s="146"/>
      <c r="M76" s="146"/>
      <c r="N76" s="146"/>
      <c r="O76" s="146"/>
      <c r="P76" s="146"/>
      <c r="Q76" s="146"/>
      <c r="R76" s="146"/>
      <c r="S76" s="151">
        <f t="shared" si="8"/>
        <v>0</v>
      </c>
      <c r="T76" s="22"/>
      <c r="U76" s="29"/>
    </row>
    <row r="77" spans="1:21" ht="25.5">
      <c r="A77" s="29" t="s">
        <v>840</v>
      </c>
      <c r="B77" s="29"/>
      <c r="C77" s="29"/>
      <c r="D77" s="142" t="s">
        <v>3002</v>
      </c>
      <c r="E77" s="151">
        <f t="shared" si="7"/>
        <v>0</v>
      </c>
      <c r="F77" s="146"/>
      <c r="G77" s="146"/>
      <c r="H77" s="146"/>
      <c r="I77" s="146"/>
      <c r="J77" s="146"/>
      <c r="K77" s="146"/>
      <c r="L77" s="146"/>
      <c r="M77" s="146"/>
      <c r="N77" s="146"/>
      <c r="O77" s="146"/>
      <c r="P77" s="146"/>
      <c r="Q77" s="146"/>
      <c r="R77" s="146"/>
      <c r="S77" s="151">
        <f t="shared" si="8"/>
        <v>0</v>
      </c>
      <c r="T77" s="22"/>
      <c r="U77" s="29"/>
    </row>
    <row r="78" spans="1:21" ht="51">
      <c r="A78" s="29" t="s">
        <v>841</v>
      </c>
      <c r="B78" s="29"/>
      <c r="C78" s="29"/>
      <c r="D78" s="142" t="s">
        <v>3003</v>
      </c>
      <c r="E78" s="151">
        <f t="shared" si="7"/>
        <v>0</v>
      </c>
      <c r="F78" s="146"/>
      <c r="G78" s="146"/>
      <c r="H78" s="146"/>
      <c r="I78" s="146"/>
      <c r="J78" s="146"/>
      <c r="K78" s="146"/>
      <c r="L78" s="146"/>
      <c r="M78" s="146"/>
      <c r="N78" s="146"/>
      <c r="O78" s="146"/>
      <c r="P78" s="146"/>
      <c r="Q78" s="146"/>
      <c r="R78" s="146"/>
      <c r="S78" s="151">
        <f t="shared" si="8"/>
        <v>0</v>
      </c>
      <c r="T78" s="22"/>
      <c r="U78" s="29"/>
    </row>
    <row r="79" spans="1:21" ht="51">
      <c r="A79" s="29" t="s">
        <v>842</v>
      </c>
      <c r="B79" s="29"/>
      <c r="C79" s="29"/>
      <c r="D79" s="142" t="s">
        <v>3004</v>
      </c>
      <c r="E79" s="151">
        <f t="shared" si="7"/>
        <v>0</v>
      </c>
      <c r="F79" s="146"/>
      <c r="G79" s="146"/>
      <c r="H79" s="146"/>
      <c r="I79" s="146"/>
      <c r="J79" s="146"/>
      <c r="K79" s="146"/>
      <c r="L79" s="146"/>
      <c r="M79" s="146"/>
      <c r="N79" s="146"/>
      <c r="O79" s="146"/>
      <c r="P79" s="146"/>
      <c r="Q79" s="146"/>
      <c r="R79" s="146"/>
      <c r="S79" s="151">
        <f t="shared" si="8"/>
        <v>0</v>
      </c>
      <c r="T79" s="22"/>
      <c r="U79" s="29"/>
    </row>
    <row r="80" spans="1:21" ht="51">
      <c r="A80" s="29" t="s">
        <v>843</v>
      </c>
      <c r="B80" s="29"/>
      <c r="C80" s="29"/>
      <c r="D80" s="142" t="s">
        <v>3005</v>
      </c>
      <c r="E80" s="151">
        <f t="shared" si="7"/>
        <v>0</v>
      </c>
      <c r="F80" s="146"/>
      <c r="G80" s="146"/>
      <c r="H80" s="146"/>
      <c r="I80" s="146"/>
      <c r="J80" s="146"/>
      <c r="K80" s="146"/>
      <c r="L80" s="146"/>
      <c r="M80" s="146"/>
      <c r="N80" s="146"/>
      <c r="O80" s="146"/>
      <c r="P80" s="146"/>
      <c r="Q80" s="146"/>
      <c r="R80" s="146"/>
      <c r="S80" s="151">
        <f t="shared" si="8"/>
        <v>0</v>
      </c>
      <c r="T80" s="22"/>
      <c r="U80" s="29"/>
    </row>
    <row r="81" spans="1:21" ht="51">
      <c r="A81" s="29" t="s">
        <v>844</v>
      </c>
      <c r="B81" s="29"/>
      <c r="C81" s="29"/>
      <c r="D81" s="142" t="s">
        <v>3006</v>
      </c>
      <c r="E81" s="151">
        <f t="shared" si="7"/>
        <v>0</v>
      </c>
      <c r="F81" s="146"/>
      <c r="G81" s="146"/>
      <c r="H81" s="146"/>
      <c r="I81" s="146"/>
      <c r="J81" s="146"/>
      <c r="K81" s="146"/>
      <c r="L81" s="146"/>
      <c r="M81" s="146"/>
      <c r="N81" s="146"/>
      <c r="O81" s="146"/>
      <c r="P81" s="146"/>
      <c r="Q81" s="146"/>
      <c r="R81" s="146"/>
      <c r="S81" s="151">
        <f t="shared" si="8"/>
        <v>0</v>
      </c>
      <c r="T81" s="22"/>
      <c r="U81" s="29"/>
    </row>
    <row r="82" spans="1:21">
      <c r="A82" s="29" t="s">
        <v>845</v>
      </c>
      <c r="B82" s="29"/>
      <c r="C82" s="29"/>
      <c r="D82" s="142" t="s">
        <v>2821</v>
      </c>
      <c r="E82" s="151">
        <f t="shared" si="7"/>
        <v>0</v>
      </c>
      <c r="F82" s="146"/>
      <c r="G82" s="146"/>
      <c r="H82" s="146"/>
      <c r="I82" s="146"/>
      <c r="J82" s="146"/>
      <c r="K82" s="146"/>
      <c r="L82" s="146"/>
      <c r="M82" s="146"/>
      <c r="N82" s="146"/>
      <c r="O82" s="146"/>
      <c r="P82" s="146"/>
      <c r="Q82" s="146"/>
      <c r="R82" s="146"/>
      <c r="S82" s="151">
        <f t="shared" si="8"/>
        <v>0</v>
      </c>
      <c r="T82" s="22"/>
      <c r="U82" s="29"/>
    </row>
    <row r="83" spans="1:21">
      <c r="A83" s="46" t="s">
        <v>846</v>
      </c>
      <c r="B83" s="29"/>
      <c r="C83" s="29"/>
      <c r="D83" s="142" t="s">
        <v>3007</v>
      </c>
      <c r="E83" s="151">
        <f t="shared" si="7"/>
        <v>-7962</v>
      </c>
      <c r="F83" s="151">
        <f t="shared" ref="F83:R83" si="10">1*F63+1*F64+1*F65-1*F66+1*F67-1*F68-1*F69-1*F70-1*F71+1*F72-1*F73+1*F74+1*F75+1*F76+1*F77-1*F78-1*F79-1*F80-1*F81+1*F82</f>
        <v>0</v>
      </c>
      <c r="G83" s="151">
        <f t="shared" si="10"/>
        <v>0</v>
      </c>
      <c r="H83" s="151">
        <f t="shared" si="10"/>
        <v>0</v>
      </c>
      <c r="I83" s="151">
        <f t="shared" si="10"/>
        <v>0</v>
      </c>
      <c r="J83" s="151">
        <f t="shared" si="10"/>
        <v>-7962</v>
      </c>
      <c r="K83" s="151">
        <f t="shared" si="10"/>
        <v>0</v>
      </c>
      <c r="L83" s="151">
        <f t="shared" si="10"/>
        <v>0</v>
      </c>
      <c r="M83" s="151">
        <f t="shared" si="10"/>
        <v>0</v>
      </c>
      <c r="N83" s="151">
        <f t="shared" si="10"/>
        <v>0</v>
      </c>
      <c r="O83" s="151">
        <f t="shared" si="10"/>
        <v>0</v>
      </c>
      <c r="P83" s="151">
        <f t="shared" si="10"/>
        <v>0</v>
      </c>
      <c r="Q83" s="151">
        <f t="shared" si="10"/>
        <v>0</v>
      </c>
      <c r="R83" s="151">
        <f t="shared" si="10"/>
        <v>0</v>
      </c>
      <c r="S83" s="151">
        <f t="shared" si="8"/>
        <v>-7962</v>
      </c>
      <c r="T83" s="22"/>
      <c r="U83" s="29"/>
    </row>
    <row r="84" spans="1:21">
      <c r="A84" s="29" t="s">
        <v>847</v>
      </c>
      <c r="B84" s="29"/>
      <c r="C84" s="29"/>
      <c r="D84" s="142" t="s">
        <v>3008</v>
      </c>
      <c r="E84" s="151">
        <f t="shared" si="7"/>
        <v>2784308</v>
      </c>
      <c r="F84" s="151">
        <f t="shared" ref="F84:R84" si="11">F58+F83</f>
        <v>2810000</v>
      </c>
      <c r="G84" s="151">
        <f t="shared" si="11"/>
        <v>0</v>
      </c>
      <c r="H84" s="151">
        <f t="shared" si="11"/>
        <v>3617</v>
      </c>
      <c r="I84" s="151">
        <f t="shared" si="11"/>
        <v>0</v>
      </c>
      <c r="J84" s="151">
        <f t="shared" si="11"/>
        <v>-29309</v>
      </c>
      <c r="K84" s="151">
        <f t="shared" si="11"/>
        <v>0</v>
      </c>
      <c r="L84" s="151">
        <f t="shared" si="11"/>
        <v>0</v>
      </c>
      <c r="M84" s="151">
        <f t="shared" si="11"/>
        <v>0</v>
      </c>
      <c r="N84" s="151">
        <f t="shared" si="11"/>
        <v>0</v>
      </c>
      <c r="O84" s="151">
        <f t="shared" si="11"/>
        <v>0</v>
      </c>
      <c r="P84" s="151">
        <f t="shared" si="11"/>
        <v>0</v>
      </c>
      <c r="Q84" s="151">
        <f t="shared" si="11"/>
        <v>0</v>
      </c>
      <c r="R84" s="151">
        <f t="shared" si="11"/>
        <v>0</v>
      </c>
      <c r="S84" s="151">
        <f t="shared" si="8"/>
        <v>2784308</v>
      </c>
      <c r="T84" s="22"/>
      <c r="U84" s="29"/>
    </row>
    <row r="85" spans="1:21">
      <c r="A85" s="29"/>
      <c r="B85" s="29"/>
      <c r="C85" s="29" t="s">
        <v>440</v>
      </c>
      <c r="D85" s="22"/>
      <c r="E85" s="22"/>
      <c r="F85" s="22"/>
      <c r="G85" s="22"/>
      <c r="H85" s="22"/>
      <c r="I85" s="22"/>
      <c r="J85" s="22"/>
      <c r="K85" s="22"/>
      <c r="L85" s="22"/>
      <c r="M85" s="22"/>
      <c r="N85" s="22"/>
      <c r="O85" s="22"/>
      <c r="P85" s="22"/>
      <c r="Q85" s="22"/>
      <c r="R85" s="22"/>
      <c r="S85" s="22"/>
      <c r="T85" s="22"/>
      <c r="U85" s="29"/>
    </row>
    <row r="86" spans="1:21">
      <c r="A86" s="29"/>
      <c r="B86" s="29"/>
      <c r="C86" s="29" t="s">
        <v>460</v>
      </c>
      <c r="D86" s="29"/>
      <c r="E86" s="29"/>
      <c r="F86" s="29"/>
      <c r="G86" s="29"/>
      <c r="H86" s="29"/>
      <c r="I86" s="29"/>
      <c r="J86" s="29"/>
      <c r="K86" s="29"/>
      <c r="L86" s="29"/>
      <c r="M86" s="29"/>
      <c r="N86" s="29"/>
      <c r="O86" s="29"/>
      <c r="P86" s="29"/>
      <c r="Q86" s="29"/>
      <c r="R86" s="29"/>
      <c r="S86" s="29"/>
      <c r="T86" s="29"/>
      <c r="U86" s="29" t="s">
        <v>461</v>
      </c>
    </row>
  </sheetData>
  <sheetProtection algorithmName="SHA-512" hashValue="ytI6vRogUOuyHF25Vu3R2/wl652+xUJfdR+Z8hTXKXe7/k1wZC5Q3+RG6TYHIprm9SD1ZSUEs7xT7Kn0oaM45w==" saltValue="kb0zYTsAD4DT2ucX2eCvHQ==" spinCount="100000" sheet="1" objects="1" scenarios="1" formatColumns="0" formatRows="0"/>
  <dataValidations count="1">
    <dataValidation type="custom" allowBlank="1" showInputMessage="1" showErrorMessage="1" error="Please enter a numeric value upto 2 decimal places only" sqref="E19:S42 E16:S16 E61:S84 E58:S58">
      <formula1>AND(ISNUMBER(E16),IF(ISERR(FIND(".",E16)),TRUE,IF(LEN(E16)-FIND(".",E16)&lt;=2,TRUE,FALSE)))</formula1>
    </dataValidation>
  </dataValidations>
  <hyperlinks>
    <hyperlink ref="A16" r:id="rId1"/>
    <hyperlink ref="A24" r:id="rId2" display="full_ifrs-cor_2017-03-09.xsd#ifrs-full_ReductionOfIssuedCapital@http://www.jsc.gov.jo/xbrl/2017-12-31/lab-rol_dfsp/ReportingLabel"/>
    <hyperlink ref="A41" r:id="rId3" display="full_ifrs-cor_2017-03-09.xsd#ifrs-full_ChangesInEquity@http://www.jsc.gov.jo/xbrl/2017-12-31/lab-rol_dfsp/ReportingTotalLabel"/>
    <hyperlink ref="A58" r:id="rId4"/>
    <hyperlink ref="A66" r:id="rId5" display="full_ifrs-cor_2017-03-09.xsd#ifrs-full_ReductionOfIssuedCapital@http://www.jsc.gov.jo/xbrl/2017-12-31/lab-rol_dfsp/ReportingLabel"/>
    <hyperlink ref="A83" r:id="rId6" display="full_ifrs-cor_2017-03-09.xsd#ifrs-full_ChangesInEquity@http://www.jsc.gov.jo/xbrl/2017-12-31/lab-rol_dfsp/ReportingTotalLabel"/>
  </hyperlinks>
  <pageMargins left="0.7" right="0.7" top="0.75" bottom="0.75" header="0.3" footer="0.3"/>
  <pageSetup paperSize="9" orientation="portrait" r:id="rId7"/>
  <drawing r:id="rId8"/>
  <legacyDrawing r:id="rId9"/>
  <controls>
    <mc:AlternateContent xmlns:mc="http://schemas.openxmlformats.org/markup-compatibility/2006">
      <mc:Choice Requires="x14">
        <control shapeId="16460" r:id="rId10" name="LegendBtn">
          <controlPr defaultSize="0" autoLine="0" r:id="rId11">
            <anchor>
              <from>
                <xdr:col>6</xdr:col>
                <xdr:colOff>476250</xdr:colOff>
                <xdr:row>0</xdr:row>
                <xdr:rowOff>123825</xdr:rowOff>
              </from>
              <to>
                <xdr:col>6</xdr:col>
                <xdr:colOff>1104900</xdr:colOff>
                <xdr:row>0</xdr:row>
                <xdr:rowOff>762000</xdr:rowOff>
              </to>
            </anchor>
          </controlPr>
        </control>
      </mc:Choice>
      <mc:Fallback>
        <control shapeId="16460" r:id="rId10" name="LegendBtn"/>
      </mc:Fallback>
    </mc:AlternateContent>
    <mc:AlternateContent xmlns:mc="http://schemas.openxmlformats.org/markup-compatibility/2006">
      <mc:Choice Requires="x14">
        <control shapeId="16459" r:id="rId12" name="HelpBtn">
          <controlPr defaultSize="0" autoLine="0" r:id="rId13">
            <anchor>
              <from>
                <xdr:col>5</xdr:col>
                <xdr:colOff>1162050</xdr:colOff>
                <xdr:row>0</xdr:row>
                <xdr:rowOff>123825</xdr:rowOff>
              </from>
              <to>
                <xdr:col>6</xdr:col>
                <xdr:colOff>285750</xdr:colOff>
                <xdr:row>0</xdr:row>
                <xdr:rowOff>762000</xdr:rowOff>
              </to>
            </anchor>
          </controlPr>
        </control>
      </mc:Choice>
      <mc:Fallback>
        <control shapeId="16459" r:id="rId12" name="HelpBtn"/>
      </mc:Fallback>
    </mc:AlternateContent>
    <mc:AlternateContent xmlns:mc="http://schemas.openxmlformats.org/markup-compatibility/2006">
      <mc:Choice Requires="x14">
        <control shapeId="16458" r:id="rId14" name="ToolboxBtn">
          <controlPr defaultSize="0" autoLine="0" r:id="rId15">
            <anchor>
              <from>
                <xdr:col>5</xdr:col>
                <xdr:colOff>333375</xdr:colOff>
                <xdr:row>0</xdr:row>
                <xdr:rowOff>123825</xdr:rowOff>
              </from>
              <to>
                <xdr:col>5</xdr:col>
                <xdr:colOff>971550</xdr:colOff>
                <xdr:row>0</xdr:row>
                <xdr:rowOff>762000</xdr:rowOff>
              </to>
            </anchor>
          </controlPr>
        </control>
      </mc:Choice>
      <mc:Fallback>
        <control shapeId="16458" r:id="rId14" name="ToolboxBtn"/>
      </mc:Fallback>
    </mc:AlternateContent>
    <mc:AlternateContent xmlns:mc="http://schemas.openxmlformats.org/markup-compatibility/2006">
      <mc:Choice Requires="x14">
        <control shapeId="16457" r:id="rId16" name="HomeBtn">
          <controlPr defaultSize="0" autoLine="0" r:id="rId17">
            <anchor>
              <from>
                <xdr:col>3</xdr:col>
                <xdr:colOff>2228850</xdr:colOff>
                <xdr:row>0</xdr:row>
                <xdr:rowOff>123825</xdr:rowOff>
              </from>
              <to>
                <xdr:col>5</xdr:col>
                <xdr:colOff>142875</xdr:colOff>
                <xdr:row>0</xdr:row>
                <xdr:rowOff>762000</xdr:rowOff>
              </to>
            </anchor>
          </controlPr>
        </control>
      </mc:Choice>
      <mc:Fallback>
        <control shapeId="16457" r:id="rId16" name="HomeBtn"/>
      </mc:Fallback>
    </mc:AlternateContent>
  </control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dm:cachedDataManifest xmlns:cdm="http://schemas.microsoft.com/2004/VisualStudio/Tools/Applications/CachedDataManifest.xsd" cdm:revision="1"/>
</file>

<file path=customXml/itemProps1.xml><?xml version="1.0" encoding="utf-8"?>
<ds:datastoreItem xmlns:ds="http://schemas.openxmlformats.org/officeDocument/2006/customXml" ds:itemID="{FAB29E41-0B0D-4B55-A532-3EAA3E3746B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13</vt:i4>
      </vt:variant>
    </vt:vector>
  </HeadingPairs>
  <TitlesOfParts>
    <vt:vector size="33" baseType="lpstr">
      <vt:lpstr>Introduction</vt:lpstr>
      <vt:lpstr>Content Page</vt:lpstr>
      <vt:lpstr>FilingInformation</vt:lpstr>
      <vt:lpstr>DisclosuresAuditorsReport</vt:lpstr>
      <vt:lpstr>SOfinancPositionCurNoncur</vt:lpstr>
      <vt:lpstr>IncomeStatements</vt:lpstr>
      <vt:lpstr>SOCI-PresentedNetOfTax</vt:lpstr>
      <vt:lpstr>SOCashFlowsIndirectMethod</vt:lpstr>
      <vt:lpstr>SOCE</vt:lpstr>
      <vt:lpstr>SubAssetsCurNonCur</vt:lpstr>
      <vt:lpstr>SubclassOfLiabNEquitCurNoncur</vt:lpstr>
      <vt:lpstr>SubAssetsOrdOfLiq</vt:lpstr>
      <vt:lpstr>AnalysisofISFunction</vt:lpstr>
      <vt:lpstr>NotesListOfNotes</vt:lpstr>
      <vt:lpstr>NotesPPE</vt:lpstr>
      <vt:lpstr>FinancialAssetsCurNoncur</vt:lpstr>
      <vt:lpstr>FinancialAssetsOrdOfLiq</vt:lpstr>
      <vt:lpstr>NotesIntanAsset</vt:lpstr>
      <vt:lpstr>IncomeTax</vt:lpstr>
      <vt:lpstr>NotesPaidinCapital</vt:lpstr>
      <vt:lpstr>CountryList</vt:lpstr>
      <vt:lpstr>CurrencyList</vt:lpstr>
      <vt:lpstr>DisclosuresAuditorsReport!fn_1</vt:lpstr>
      <vt:lpstr>NotesListOfNotes!fn_10</vt:lpstr>
      <vt:lpstr>DisclosuresAuditorsReport!fn_2</vt:lpstr>
      <vt:lpstr>NotesListOfNotes!fn_3</vt:lpstr>
      <vt:lpstr>NotesListOfNotes!fn_4</vt:lpstr>
      <vt:lpstr>NotesListOfNotes!fn_5</vt:lpstr>
      <vt:lpstr>NotesListOfNotes!fn_6</vt:lpstr>
      <vt:lpstr>NotesListOfNotes!fn_7</vt:lpstr>
      <vt:lpstr>NotesListOfNotes!fn_8</vt:lpstr>
      <vt:lpstr>NotesListOfNotes!fn_9</vt:lpstr>
      <vt:lpstr>NewCurrencyList</vt:lpstr>
    </vt:vector>
  </TitlesOfParts>
  <Company>IRIS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Rema Kilani</dc:creator>
  <cp:lastModifiedBy>Rema Kilani</cp:lastModifiedBy>
  <dcterms:created xsi:type="dcterms:W3CDTF">2012-04-27T10:07:35Z</dcterms:created>
  <dcterms:modified xsi:type="dcterms:W3CDTF">2021-08-30T09:50:41Z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olution ID">
    <vt:lpwstr>{15727DE6-F92D-4E46-ACB4-0E2C58B31A18}</vt:lpwstr>
  </property>
  <property fmtid="{D5CDD505-2E9C-101B-9397-08002B2CF9AE}" pid="3" name="_AssemblyLocation">
    <vt:lpwstr>file:///C:/Jordan XBRL Preparation Tool/iFile.vsto|0bd574fe-b872-47b8-a114-87ac1bb1c904|vstolocal</vt:lpwstr>
  </property>
  <property fmtid="{D5CDD505-2E9C-101B-9397-08002B2CF9AE}" pid="4" name="_AssemblyName">
    <vt:lpwstr>4E3C66D5-58D4-491E-A7D4-64AF99AF6E8B</vt:lpwstr>
  </property>
</Properties>
</file>